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60" windowWidth="18195" windowHeight="11760" activeTab="3"/>
  </bookViews>
  <sheets>
    <sheet name="Cena celkem" sheetId="3" r:id="rId1"/>
    <sheet name="Úvod" sheetId="1" r:id="rId2"/>
    <sheet name="Soupis položek regulace" sheetId="2" r:id="rId3"/>
    <sheet name="Soupis položek silnoproud" sheetId="4" r:id="rId4"/>
    <sheet name="Rekapitulace silnoproud" sheetId="5" r:id="rId5"/>
    <sheet name="Soupis položek slaboproud" sheetId="6" r:id="rId6"/>
    <sheet name="Rekapitulace slaboproud" sheetId="7" r:id="rId7"/>
  </sheets>
  <definedNames>
    <definedName name="_xlnm.Print_Titles" localSheetId="3">'Soupis položek silnoproud'!$7:$7</definedName>
    <definedName name="_xlnm.Print_Titles" localSheetId="5">'Soupis položek slaboproud'!$7:$7</definedName>
    <definedName name="_xlnm.Print_Area" localSheetId="2">'Soupis položek regulace'!$A$1:$H$114</definedName>
    <definedName name="Rozpočet1" localSheetId="2">'Soupis položek regulace'!$B$2:$F$2</definedName>
    <definedName name="Rozpočet1_1" localSheetId="2">'Soupis položek regulace'!#REF!</definedName>
    <definedName name="Rozpočet1_10" localSheetId="2">'Soupis položek regulace'!#REF!</definedName>
    <definedName name="Rozpočet1_11" localSheetId="2">'Soupis položek regulace'!#REF!</definedName>
    <definedName name="Rozpočet1_12" localSheetId="2">'Soupis položek regulace'!#REF!</definedName>
    <definedName name="Rozpočet1_13" localSheetId="2">'Soupis položek regulace'!#REF!</definedName>
    <definedName name="Rozpočet1_14" localSheetId="2">'Soupis položek regulace'!#REF!</definedName>
    <definedName name="Rozpočet1_15" localSheetId="2">'Soupis položek regulace'!#REF!</definedName>
    <definedName name="Rozpočet1_16" localSheetId="2">'Soupis položek regulace'!#REF!</definedName>
    <definedName name="Rozpočet1_17" localSheetId="2">'Soupis položek regulace'!#REF!</definedName>
    <definedName name="Rozpočet1_18" localSheetId="2">'Soupis položek regulace'!#REF!</definedName>
    <definedName name="Rozpočet1_19" localSheetId="2">'Soupis položek regulace'!#REF!</definedName>
    <definedName name="Rozpočet1_2" localSheetId="2">'Soupis položek regulace'!#REF!</definedName>
    <definedName name="Rozpočet1_20" localSheetId="2">'Soupis položek regulace'!#REF!</definedName>
    <definedName name="Rozpočet1_21" localSheetId="2">'Soupis položek regulace'!#REF!</definedName>
    <definedName name="Rozpočet1_22" localSheetId="2">'Soupis položek regulace'!#REF!</definedName>
    <definedName name="Rozpočet1_23" localSheetId="2">'Soupis položek regulace'!#REF!</definedName>
    <definedName name="Rozpočet1_24" localSheetId="2">'Soupis položek regulace'!#REF!</definedName>
    <definedName name="Rozpočet1_25" localSheetId="2">'Soupis položek regulace'!#REF!</definedName>
    <definedName name="Rozpočet1_26" localSheetId="2">'Soupis položek regulace'!#REF!</definedName>
    <definedName name="Rozpočet1_27" localSheetId="2">'Soupis položek regulace'!#REF!</definedName>
    <definedName name="Rozpočet1_28" localSheetId="2">'Soupis položek regulace'!#REF!</definedName>
    <definedName name="Rozpočet1_29" localSheetId="2">'Soupis položek regulace'!#REF!</definedName>
    <definedName name="Rozpočet1_3" localSheetId="2">'Soupis položek regulace'!#REF!</definedName>
    <definedName name="Rozpočet1_30" localSheetId="2">'Soupis položek regulace'!#REF!</definedName>
    <definedName name="Rozpočet1_31" localSheetId="2">'Soupis položek regulace'!#REF!</definedName>
    <definedName name="Rozpočet1_32" localSheetId="2">'Soupis položek regulace'!#REF!</definedName>
    <definedName name="Rozpočet1_33" localSheetId="2">'Soupis položek regulace'!#REF!</definedName>
    <definedName name="Rozpočet1_34" localSheetId="2">'Soupis položek regulace'!$B$28:$F$28</definedName>
    <definedName name="Rozpočet1_35" localSheetId="2">'Soupis položek regulace'!$B$44:$F$44</definedName>
    <definedName name="Rozpočet1_36" localSheetId="2">'Soupis položek regulace'!#REF!</definedName>
    <definedName name="Rozpočet1_37" localSheetId="2">'Soupis položek regulace'!#REF!</definedName>
    <definedName name="Rozpočet1_38" localSheetId="2">'Soupis položek regulace'!#REF!</definedName>
    <definedName name="Rozpočet1_39" localSheetId="2">'Soupis položek regulace'!#REF!</definedName>
    <definedName name="Rozpočet1_4" localSheetId="2">'Soupis položek regulace'!#REF!</definedName>
    <definedName name="Rozpočet1_40" localSheetId="2">'Soupis položek regulace'!#REF!</definedName>
    <definedName name="Rozpočet1_41" localSheetId="2">'Soupis položek regulace'!#REF!</definedName>
    <definedName name="Rozpočet1_42" localSheetId="2">'Soupis položek regulace'!$B$94:$F$94</definedName>
    <definedName name="Rozpočet1_43" localSheetId="2">'Soupis položek regulace'!#REF!</definedName>
    <definedName name="Rozpočet1_44" localSheetId="2">'Soupis položek regulace'!$B$60:$F$60</definedName>
    <definedName name="Rozpočet1_5" localSheetId="2">'Soupis položek regulace'!#REF!</definedName>
    <definedName name="Rozpočet1_6" localSheetId="2">'Soupis položek regulace'!#REF!</definedName>
    <definedName name="Rozpočet1_7" localSheetId="2">'Soupis položek regulace'!#REF!</definedName>
    <definedName name="Rozpočet1_78" localSheetId="2">'Soupis položek regulace'!$B$71:$F$71</definedName>
    <definedName name="Rozpočet1_8" localSheetId="2">'Soupis položek regulace'!#REF!</definedName>
    <definedName name="Rozpočet1_9" localSheetId="2">'Soupis položek regulace'!#REF!</definedName>
  </definedNames>
  <calcPr calcId="145621"/>
</workbook>
</file>

<file path=xl/calcChain.xml><?xml version="1.0" encoding="utf-8"?>
<calcChain xmlns="http://schemas.openxmlformats.org/spreadsheetml/2006/main">
  <c r="X173" i="4" l="1"/>
  <c r="X155" i="4" l="1"/>
  <c r="X156" i="4"/>
  <c r="X157" i="4"/>
  <c r="X158" i="4"/>
  <c r="X159" i="4"/>
  <c r="X160" i="4"/>
  <c r="X161" i="4"/>
  <c r="X162" i="4"/>
  <c r="X163" i="4"/>
  <c r="X164" i="4"/>
  <c r="X165" i="4"/>
  <c r="X166" i="4"/>
  <c r="X167" i="4"/>
  <c r="X168" i="4"/>
  <c r="X169" i="4"/>
  <c r="X170" i="4"/>
  <c r="X171" i="4"/>
  <c r="X172" i="4"/>
  <c r="X154" i="4"/>
  <c r="X130" i="4"/>
  <c r="X131" i="4"/>
  <c r="X132" i="4"/>
  <c r="X133" i="4"/>
  <c r="X134" i="4"/>
  <c r="X135" i="4"/>
  <c r="X136" i="4"/>
  <c r="X137" i="4"/>
  <c r="X138" i="4"/>
  <c r="X139" i="4"/>
  <c r="X140" i="4"/>
  <c r="X141" i="4"/>
  <c r="X142" i="4"/>
  <c r="X143" i="4"/>
  <c r="X144" i="4"/>
  <c r="X145" i="4"/>
  <c r="X146" i="4"/>
  <c r="X147" i="4"/>
  <c r="X129" i="4"/>
  <c r="X105" i="4"/>
  <c r="X106" i="4"/>
  <c r="X107" i="4"/>
  <c r="X108" i="4"/>
  <c r="X109" i="4"/>
  <c r="X110" i="4"/>
  <c r="X111" i="4"/>
  <c r="X112" i="4"/>
  <c r="X113" i="4"/>
  <c r="X114" i="4"/>
  <c r="X115" i="4"/>
  <c r="X116" i="4"/>
  <c r="X117" i="4"/>
  <c r="X118" i="4"/>
  <c r="X119" i="4"/>
  <c r="X120" i="4"/>
  <c r="X121" i="4"/>
  <c r="X122" i="4"/>
  <c r="X104" i="4"/>
  <c r="X55" i="4"/>
  <c r="X56" i="4"/>
  <c r="X57" i="4"/>
  <c r="X58" i="4"/>
  <c r="X59" i="4"/>
  <c r="X60" i="4"/>
  <c r="X61" i="4"/>
  <c r="X62" i="4"/>
  <c r="X63" i="4"/>
  <c r="X64" i="4"/>
  <c r="X65" i="4"/>
  <c r="X66" i="4"/>
  <c r="X67" i="4"/>
  <c r="X68" i="4"/>
  <c r="X69" i="4"/>
  <c r="X70" i="4"/>
  <c r="X71" i="4"/>
  <c r="X54" i="4"/>
  <c r="X30" i="4"/>
  <c r="X31" i="4"/>
  <c r="X32" i="4"/>
  <c r="X33" i="4"/>
  <c r="X34" i="4"/>
  <c r="X35" i="4"/>
  <c r="X36" i="4"/>
  <c r="X37" i="4"/>
  <c r="X38" i="4"/>
  <c r="X39" i="4"/>
  <c r="X40" i="4"/>
  <c r="X41" i="4"/>
  <c r="X42" i="4"/>
  <c r="X43" i="4"/>
  <c r="X44" i="4"/>
  <c r="X45" i="4"/>
  <c r="X46" i="4"/>
  <c r="X47" i="4"/>
  <c r="X29" i="4"/>
  <c r="X11" i="4" l="1"/>
  <c r="X12" i="4"/>
  <c r="X13" i="4"/>
  <c r="X14" i="4"/>
  <c r="X15" i="4"/>
  <c r="X16" i="4"/>
  <c r="X17" i="4"/>
  <c r="X18" i="4"/>
  <c r="X19" i="4"/>
  <c r="X20" i="4"/>
  <c r="X21" i="4"/>
  <c r="X22" i="4"/>
  <c r="X10" i="4"/>
  <c r="X97" i="4" l="1"/>
  <c r="X79" i="4"/>
  <c r="X80" i="4"/>
  <c r="X81" i="4"/>
  <c r="X82" i="4"/>
  <c r="X83" i="4"/>
  <c r="X84" i="4"/>
  <c r="X85" i="4"/>
  <c r="X86" i="4"/>
  <c r="X87" i="4"/>
  <c r="X88" i="4"/>
  <c r="X89" i="4"/>
  <c r="X90" i="4"/>
  <c r="X91" i="4"/>
  <c r="X92" i="4"/>
  <c r="X93" i="4"/>
  <c r="X94" i="4"/>
  <c r="X95" i="4"/>
  <c r="X96" i="4"/>
  <c r="X78" i="4"/>
  <c r="F6" i="2" l="1"/>
  <c r="F17" i="7"/>
  <c r="G17" i="7"/>
  <c r="G11" i="6"/>
  <c r="I11" i="6"/>
  <c r="G12" i="6"/>
  <c r="G59" i="6" s="1"/>
  <c r="F9" i="7" s="1"/>
  <c r="I12" i="6"/>
  <c r="N12" i="6"/>
  <c r="G13" i="6"/>
  <c r="I13" i="6"/>
  <c r="G14" i="6"/>
  <c r="I14" i="6"/>
  <c r="G15" i="6"/>
  <c r="I15" i="6"/>
  <c r="G16" i="6"/>
  <c r="I16" i="6"/>
  <c r="G17" i="6"/>
  <c r="I17" i="6"/>
  <c r="G18" i="6"/>
  <c r="I18" i="6"/>
  <c r="G19" i="6"/>
  <c r="I19" i="6"/>
  <c r="G20" i="6"/>
  <c r="I20" i="6"/>
  <c r="G21" i="6"/>
  <c r="I21" i="6"/>
  <c r="G22" i="6"/>
  <c r="I22" i="6"/>
  <c r="G23" i="6"/>
  <c r="I23" i="6"/>
  <c r="G24" i="6"/>
  <c r="I24" i="6"/>
  <c r="N24" i="6"/>
  <c r="G27" i="6"/>
  <c r="I27" i="6"/>
  <c r="N27" i="6"/>
  <c r="G28" i="6"/>
  <c r="I28" i="6"/>
  <c r="N28" i="6"/>
  <c r="G29" i="6"/>
  <c r="I29" i="6"/>
  <c r="G30" i="6"/>
  <c r="I30" i="6"/>
  <c r="G31" i="6"/>
  <c r="I31" i="6"/>
  <c r="G32" i="6"/>
  <c r="I32" i="6"/>
  <c r="G33" i="6"/>
  <c r="I33" i="6"/>
  <c r="G34" i="6"/>
  <c r="I34" i="6"/>
  <c r="G35" i="6"/>
  <c r="I35" i="6"/>
  <c r="N35" i="6"/>
  <c r="N59" i="6" s="1"/>
  <c r="E10" i="7" s="1"/>
  <c r="F10" i="7" s="1"/>
  <c r="G38" i="6"/>
  <c r="I38" i="6"/>
  <c r="N38" i="6"/>
  <c r="G39" i="6"/>
  <c r="I39" i="6"/>
  <c r="N39" i="6"/>
  <c r="G40" i="6"/>
  <c r="I40" i="6"/>
  <c r="G41" i="6"/>
  <c r="I41" i="6"/>
  <c r="G42" i="6"/>
  <c r="I42" i="6"/>
  <c r="G43" i="6"/>
  <c r="I43" i="6"/>
  <c r="G44" i="6"/>
  <c r="I44" i="6"/>
  <c r="G45" i="6"/>
  <c r="I45" i="6"/>
  <c r="G46" i="6"/>
  <c r="I46" i="6"/>
  <c r="G47" i="6"/>
  <c r="I47" i="6"/>
  <c r="N47" i="6"/>
  <c r="G50" i="6"/>
  <c r="I50" i="6"/>
  <c r="N50" i="6"/>
  <c r="G51" i="6"/>
  <c r="I51" i="6"/>
  <c r="N51" i="6"/>
  <c r="G52" i="6"/>
  <c r="I52" i="6"/>
  <c r="G53" i="6"/>
  <c r="I53" i="6"/>
  <c r="G54" i="6"/>
  <c r="I54" i="6"/>
  <c r="G55" i="6"/>
  <c r="I55" i="6"/>
  <c r="G56" i="6"/>
  <c r="I56" i="6"/>
  <c r="G57" i="6"/>
  <c r="I57" i="6"/>
  <c r="N57" i="6"/>
  <c r="I59" i="6"/>
  <c r="G62" i="6"/>
  <c r="G114" i="6" s="1"/>
  <c r="F12" i="7" s="1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9" i="6"/>
  <c r="G80" i="6"/>
  <c r="G81" i="6"/>
  <c r="G82" i="6"/>
  <c r="G83" i="6"/>
  <c r="G84" i="6"/>
  <c r="G85" i="6"/>
  <c r="G86" i="6"/>
  <c r="G87" i="6"/>
  <c r="G90" i="6"/>
  <c r="G91" i="6"/>
  <c r="G92" i="6"/>
  <c r="G93" i="6"/>
  <c r="G94" i="6"/>
  <c r="G95" i="6"/>
  <c r="G96" i="6"/>
  <c r="G97" i="6"/>
  <c r="G98" i="6"/>
  <c r="G99" i="6"/>
  <c r="G100" i="6"/>
  <c r="G103" i="6"/>
  <c r="G104" i="6"/>
  <c r="G105" i="6"/>
  <c r="G106" i="6"/>
  <c r="G107" i="6"/>
  <c r="G108" i="6"/>
  <c r="G109" i="6"/>
  <c r="G110" i="6"/>
  <c r="G111" i="6"/>
  <c r="G112" i="6"/>
  <c r="F25" i="5"/>
  <c r="G25" i="5" s="1"/>
  <c r="I11" i="4"/>
  <c r="I12" i="4"/>
  <c r="I13" i="4"/>
  <c r="I14" i="4"/>
  <c r="I15" i="4"/>
  <c r="I16" i="4"/>
  <c r="I17" i="4"/>
  <c r="I19" i="4"/>
  <c r="G22" i="4"/>
  <c r="I22" i="4"/>
  <c r="N22" i="4"/>
  <c r="G23" i="4"/>
  <c r="I23" i="4"/>
  <c r="N23" i="4"/>
  <c r="X23" i="4"/>
  <c r="F17" i="4" s="1"/>
  <c r="G17" i="4" s="1"/>
  <c r="G24" i="4"/>
  <c r="I24" i="4"/>
  <c r="N24" i="4"/>
  <c r="G25" i="4"/>
  <c r="I25" i="4"/>
  <c r="N25" i="4"/>
  <c r="G26" i="4"/>
  <c r="I26" i="4"/>
  <c r="N26" i="4"/>
  <c r="N116" i="4" s="1"/>
  <c r="E13" i="5" s="1"/>
  <c r="F13" i="5" s="1"/>
  <c r="G27" i="4"/>
  <c r="I27" i="4"/>
  <c r="G28" i="4"/>
  <c r="I28" i="4"/>
  <c r="G29" i="4"/>
  <c r="I29" i="4"/>
  <c r="G30" i="4"/>
  <c r="I30" i="4"/>
  <c r="G31" i="4"/>
  <c r="I31" i="4"/>
  <c r="G32" i="4"/>
  <c r="I32" i="4"/>
  <c r="G33" i="4"/>
  <c r="I33" i="4"/>
  <c r="G34" i="4"/>
  <c r="I34" i="4"/>
  <c r="G35" i="4"/>
  <c r="I35" i="4"/>
  <c r="G36" i="4"/>
  <c r="I36" i="4"/>
  <c r="N36" i="4"/>
  <c r="G37" i="4"/>
  <c r="I37" i="4"/>
  <c r="N37" i="4"/>
  <c r="G38" i="4"/>
  <c r="I38" i="4"/>
  <c r="N38" i="4"/>
  <c r="G39" i="4"/>
  <c r="I39" i="4"/>
  <c r="G40" i="4"/>
  <c r="I40" i="4"/>
  <c r="G41" i="4"/>
  <c r="I41" i="4"/>
  <c r="N41" i="4"/>
  <c r="G42" i="4"/>
  <c r="I42" i="4"/>
  <c r="G43" i="4"/>
  <c r="I43" i="4"/>
  <c r="G44" i="4"/>
  <c r="I44" i="4"/>
  <c r="N44" i="4"/>
  <c r="G45" i="4"/>
  <c r="I45" i="4"/>
  <c r="G48" i="4"/>
  <c r="I48" i="4"/>
  <c r="N48" i="4"/>
  <c r="X48" i="4"/>
  <c r="F14" i="4" s="1"/>
  <c r="G14" i="4" s="1"/>
  <c r="G49" i="4"/>
  <c r="I49" i="4"/>
  <c r="N49" i="4"/>
  <c r="G50" i="4"/>
  <c r="I50" i="4"/>
  <c r="N50" i="4"/>
  <c r="G51" i="4"/>
  <c r="I51" i="4"/>
  <c r="N51" i="4"/>
  <c r="G52" i="4"/>
  <c r="I52" i="4"/>
  <c r="N52" i="4"/>
  <c r="G53" i="4"/>
  <c r="I53" i="4"/>
  <c r="N53" i="4"/>
  <c r="G54" i="4"/>
  <c r="I54" i="4"/>
  <c r="N54" i="4"/>
  <c r="G55" i="4"/>
  <c r="I55" i="4"/>
  <c r="N55" i="4"/>
  <c r="G56" i="4"/>
  <c r="I56" i="4"/>
  <c r="N56" i="4"/>
  <c r="G57" i="4"/>
  <c r="I57" i="4"/>
  <c r="N57" i="4"/>
  <c r="G58" i="4"/>
  <c r="I58" i="4"/>
  <c r="N58" i="4"/>
  <c r="G59" i="4"/>
  <c r="I59" i="4"/>
  <c r="N59" i="4"/>
  <c r="G62" i="4"/>
  <c r="I62" i="4"/>
  <c r="G63" i="4"/>
  <c r="I63" i="4"/>
  <c r="G64" i="4"/>
  <c r="I64" i="4"/>
  <c r="G65" i="4"/>
  <c r="I65" i="4"/>
  <c r="G66" i="4"/>
  <c r="I66" i="4"/>
  <c r="G67" i="4"/>
  <c r="I67" i="4"/>
  <c r="G68" i="4"/>
  <c r="I68" i="4"/>
  <c r="G69" i="4"/>
  <c r="I69" i="4"/>
  <c r="G70" i="4"/>
  <c r="I70" i="4"/>
  <c r="G71" i="4"/>
  <c r="I71" i="4"/>
  <c r="G72" i="4"/>
  <c r="I72" i="4"/>
  <c r="X72" i="4"/>
  <c r="F15" i="4" s="1"/>
  <c r="G15" i="4" s="1"/>
  <c r="G73" i="4"/>
  <c r="I73" i="4"/>
  <c r="G74" i="4"/>
  <c r="I74" i="4"/>
  <c r="G75" i="4"/>
  <c r="I75" i="4"/>
  <c r="G76" i="4"/>
  <c r="I76" i="4"/>
  <c r="G77" i="4"/>
  <c r="I77" i="4"/>
  <c r="G78" i="4"/>
  <c r="I78" i="4"/>
  <c r="G81" i="4"/>
  <c r="I81" i="4"/>
  <c r="G82" i="4"/>
  <c r="I82" i="4"/>
  <c r="G83" i="4"/>
  <c r="I83" i="4"/>
  <c r="G84" i="4"/>
  <c r="I84" i="4"/>
  <c r="G85" i="4"/>
  <c r="I85" i="4"/>
  <c r="G86" i="4"/>
  <c r="I86" i="4"/>
  <c r="G87" i="4"/>
  <c r="I87" i="4"/>
  <c r="G88" i="4"/>
  <c r="I88" i="4"/>
  <c r="G89" i="4"/>
  <c r="I89" i="4"/>
  <c r="G92" i="4"/>
  <c r="I92" i="4"/>
  <c r="N92" i="4"/>
  <c r="G93" i="4"/>
  <c r="I93" i="4"/>
  <c r="G94" i="4"/>
  <c r="I94" i="4"/>
  <c r="G95" i="4"/>
  <c r="I95" i="4"/>
  <c r="N95" i="4"/>
  <c r="G96" i="4"/>
  <c r="I96" i="4"/>
  <c r="G97" i="4"/>
  <c r="I97" i="4"/>
  <c r="G98" i="4"/>
  <c r="I98" i="4"/>
  <c r="X98" i="4"/>
  <c r="F16" i="4" s="1"/>
  <c r="G16" i="4" s="1"/>
  <c r="G99" i="4"/>
  <c r="I99" i="4"/>
  <c r="G100" i="4"/>
  <c r="I100" i="4"/>
  <c r="G101" i="4"/>
  <c r="I101" i="4"/>
  <c r="G102" i="4"/>
  <c r="I102" i="4"/>
  <c r="G103" i="4"/>
  <c r="I103" i="4"/>
  <c r="G104" i="4"/>
  <c r="I104" i="4"/>
  <c r="G105" i="4"/>
  <c r="I105" i="4"/>
  <c r="G106" i="4"/>
  <c r="I106" i="4"/>
  <c r="G107" i="4"/>
  <c r="I107" i="4"/>
  <c r="G110" i="4"/>
  <c r="I110" i="4"/>
  <c r="N110" i="4"/>
  <c r="G111" i="4"/>
  <c r="I111" i="4"/>
  <c r="N111" i="4"/>
  <c r="G112" i="4"/>
  <c r="I112" i="4"/>
  <c r="G113" i="4"/>
  <c r="I113" i="4"/>
  <c r="G114" i="4"/>
  <c r="I114" i="4"/>
  <c r="I116" i="4"/>
  <c r="G119" i="4"/>
  <c r="I119" i="4"/>
  <c r="G121" i="4"/>
  <c r="F15" i="5" s="1"/>
  <c r="G17" i="5" s="1"/>
  <c r="I121" i="4"/>
  <c r="X123" i="4"/>
  <c r="F11" i="4" s="1"/>
  <c r="G11" i="4" s="1"/>
  <c r="G124" i="4"/>
  <c r="G125" i="4"/>
  <c r="G208" i="4" s="1"/>
  <c r="F16" i="5" s="1"/>
  <c r="G126" i="4"/>
  <c r="G127" i="4"/>
  <c r="G128" i="4"/>
  <c r="G129" i="4"/>
  <c r="G130" i="4"/>
  <c r="G131" i="4"/>
  <c r="G132" i="4"/>
  <c r="G133" i="4"/>
  <c r="G134" i="4"/>
  <c r="G135" i="4"/>
  <c r="G136" i="4"/>
  <c r="G137" i="4"/>
  <c r="G138" i="4"/>
  <c r="G139" i="4"/>
  <c r="G140" i="4"/>
  <c r="G141" i="4"/>
  <c r="G142" i="4"/>
  <c r="G143" i="4"/>
  <c r="G144" i="4"/>
  <c r="G145" i="4"/>
  <c r="G148" i="4"/>
  <c r="X148" i="4"/>
  <c r="F12" i="4" s="1"/>
  <c r="G12" i="4" s="1"/>
  <c r="G149" i="4"/>
  <c r="G150" i="4"/>
  <c r="G151" i="4"/>
  <c r="G152" i="4"/>
  <c r="G153" i="4"/>
  <c r="G154" i="4"/>
  <c r="G155" i="4"/>
  <c r="G156" i="4"/>
  <c r="G157" i="4"/>
  <c r="G158" i="4"/>
  <c r="G159" i="4"/>
  <c r="G160" i="4"/>
  <c r="G161" i="4"/>
  <c r="G162" i="4"/>
  <c r="G165" i="4"/>
  <c r="G166" i="4"/>
  <c r="G167" i="4"/>
  <c r="G168" i="4"/>
  <c r="G169" i="4"/>
  <c r="G170" i="4"/>
  <c r="G171" i="4"/>
  <c r="G172" i="4"/>
  <c r="G173" i="4"/>
  <c r="G174" i="4"/>
  <c r="X174" i="4"/>
  <c r="F13" i="4" s="1"/>
  <c r="G13" i="4" s="1"/>
  <c r="G175" i="4"/>
  <c r="G176" i="4"/>
  <c r="G177" i="4"/>
  <c r="G178" i="4"/>
  <c r="G179" i="4"/>
  <c r="G180" i="4"/>
  <c r="G181" i="4"/>
  <c r="G184" i="4"/>
  <c r="G185" i="4"/>
  <c r="G186" i="4"/>
  <c r="G187" i="4"/>
  <c r="G188" i="4"/>
  <c r="G189" i="4"/>
  <c r="G190" i="4"/>
  <c r="G191" i="4"/>
  <c r="G192" i="4"/>
  <c r="G195" i="4"/>
  <c r="G196" i="4"/>
  <c r="G197" i="4"/>
  <c r="G198" i="4"/>
  <c r="G199" i="4"/>
  <c r="G200" i="4"/>
  <c r="G203" i="4"/>
  <c r="G204" i="4"/>
  <c r="G205" i="4"/>
  <c r="G206" i="4"/>
  <c r="I208" i="4"/>
  <c r="G210" i="4"/>
  <c r="G211" i="4"/>
  <c r="G216" i="4" s="1"/>
  <c r="F17" i="5" s="1"/>
  <c r="G212" i="4"/>
  <c r="G213" i="4"/>
  <c r="G214" i="4"/>
  <c r="G215" i="4"/>
  <c r="I216" i="4"/>
  <c r="G218" i="4"/>
  <c r="G219" i="4"/>
  <c r="G230" i="4" s="1"/>
  <c r="F21" i="5" s="1"/>
  <c r="G220" i="4"/>
  <c r="G221" i="4"/>
  <c r="G222" i="4"/>
  <c r="G223" i="4"/>
  <c r="G224" i="4"/>
  <c r="G225" i="4"/>
  <c r="G226" i="4"/>
  <c r="G228" i="4"/>
  <c r="I228" i="4"/>
  <c r="I230" i="4"/>
  <c r="E108" i="2"/>
  <c r="B99" i="2"/>
  <c r="B98" i="2"/>
  <c r="B97" i="2"/>
  <c r="B96" i="2"/>
  <c r="B95" i="2"/>
  <c r="H75" i="2"/>
  <c r="F75" i="2"/>
  <c r="H74" i="2"/>
  <c r="F74" i="2"/>
  <c r="H73" i="2"/>
  <c r="F73" i="2"/>
  <c r="H72" i="2"/>
  <c r="H76" i="2" s="1"/>
  <c r="F72" i="2"/>
  <c r="F76" i="2" s="1"/>
  <c r="H62" i="2"/>
  <c r="F62" i="2"/>
  <c r="H61" i="2"/>
  <c r="F61" i="2"/>
  <c r="H52" i="2"/>
  <c r="F52" i="2"/>
  <c r="H51" i="2"/>
  <c r="F51" i="2"/>
  <c r="H50" i="2"/>
  <c r="F50" i="2"/>
  <c r="H49" i="2"/>
  <c r="F49" i="2"/>
  <c r="H48" i="2"/>
  <c r="F48" i="2"/>
  <c r="H47" i="2"/>
  <c r="F47" i="2"/>
  <c r="H46" i="2"/>
  <c r="F46" i="2"/>
  <c r="H45" i="2"/>
  <c r="F45" i="2"/>
  <c r="H35" i="2"/>
  <c r="F35" i="2"/>
  <c r="H34" i="2"/>
  <c r="F34" i="2"/>
  <c r="H33" i="2"/>
  <c r="F33" i="2"/>
  <c r="H32" i="2"/>
  <c r="F32" i="2"/>
  <c r="H31" i="2"/>
  <c r="F31" i="2"/>
  <c r="H30" i="2"/>
  <c r="F30" i="2"/>
  <c r="H29" i="2"/>
  <c r="F29" i="2"/>
  <c r="H19" i="2"/>
  <c r="F19" i="2"/>
  <c r="H18" i="2"/>
  <c r="F18" i="2"/>
  <c r="H17" i="2"/>
  <c r="F17" i="2"/>
  <c r="H16" i="2"/>
  <c r="F16" i="2"/>
  <c r="H15" i="2"/>
  <c r="F15" i="2"/>
  <c r="H14" i="2"/>
  <c r="F14" i="2"/>
  <c r="H13" i="2"/>
  <c r="F13" i="2"/>
  <c r="H12" i="2"/>
  <c r="F12" i="2"/>
  <c r="H11" i="2"/>
  <c r="F11" i="2"/>
  <c r="H10" i="2"/>
  <c r="F10" i="2"/>
  <c r="H9" i="2"/>
  <c r="F9" i="2"/>
  <c r="H8" i="2"/>
  <c r="F8" i="2"/>
  <c r="H7" i="2"/>
  <c r="F7" i="2"/>
  <c r="H6" i="2"/>
  <c r="H5" i="2"/>
  <c r="F5" i="2"/>
  <c r="H4" i="2"/>
  <c r="F4" i="2"/>
  <c r="H3" i="2"/>
  <c r="F3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61" i="2" s="1"/>
  <c r="A62" i="2" s="1"/>
  <c r="A63" i="2" s="1"/>
  <c r="A64" i="2" s="1"/>
  <c r="A65" i="2" s="1"/>
  <c r="A66" i="2" s="1"/>
  <c r="A72" i="2" s="1"/>
  <c r="A73" i="2" s="1"/>
  <c r="A74" i="2" s="1"/>
  <c r="A75" i="2" s="1"/>
  <c r="A76" i="2" s="1"/>
  <c r="A77" i="2" s="1"/>
  <c r="A78" i="2" s="1"/>
  <c r="A79" i="2" s="1"/>
  <c r="A95" i="2" s="1"/>
  <c r="A96" i="2" s="1"/>
  <c r="A97" i="2" s="1"/>
  <c r="A98" i="2" s="1"/>
  <c r="A99" i="2" s="1"/>
  <c r="A102" i="2" s="1"/>
  <c r="A105" i="2" s="1"/>
  <c r="A112" i="2" s="1"/>
  <c r="G116" i="4" l="1"/>
  <c r="F12" i="5" s="1"/>
  <c r="E14" i="5" s="1"/>
  <c r="F14" i="5" s="1"/>
  <c r="G16" i="5" s="1"/>
  <c r="E18" i="5" s="1"/>
  <c r="F18" i="5" s="1"/>
  <c r="H63" i="2"/>
  <c r="H65" i="2" s="1"/>
  <c r="H66" i="2" s="1"/>
  <c r="G98" i="2" s="1"/>
  <c r="F63" i="2"/>
  <c r="H53" i="2"/>
  <c r="F53" i="2"/>
  <c r="H20" i="2"/>
  <c r="H22" i="2" s="1"/>
  <c r="H23" i="2" s="1"/>
  <c r="G95" i="2" s="1"/>
  <c r="F20" i="2"/>
  <c r="F21" i="2" s="1"/>
  <c r="F23" i="2" s="1"/>
  <c r="E95" i="2" s="1"/>
  <c r="G19" i="4"/>
  <c r="F9" i="5" s="1"/>
  <c r="E11" i="7"/>
  <c r="F11" i="7" s="1"/>
  <c r="G12" i="7" s="1"/>
  <c r="F13" i="7"/>
  <c r="F14" i="7" s="1"/>
  <c r="G14" i="7" s="1"/>
  <c r="F19" i="7" s="1"/>
  <c r="F36" i="2"/>
  <c r="F37" i="2" s="1"/>
  <c r="F39" i="2" s="1"/>
  <c r="E96" i="2" s="1"/>
  <c r="H36" i="2"/>
  <c r="H38" i="2" s="1"/>
  <c r="H39" i="2" s="1"/>
  <c r="G96" i="2" s="1"/>
  <c r="H55" i="2"/>
  <c r="H56" i="2" s="1"/>
  <c r="G97" i="2" s="1"/>
  <c r="H78" i="2"/>
  <c r="H79" i="2" s="1"/>
  <c r="G99" i="2" s="1"/>
  <c r="F54" i="2"/>
  <c r="F56" i="2" s="1"/>
  <c r="E97" i="2" s="1"/>
  <c r="F64" i="2"/>
  <c r="F66" i="2" s="1"/>
  <c r="E98" i="2" s="1"/>
  <c r="F77" i="2"/>
  <c r="F79" i="2" s="1"/>
  <c r="E99" i="2" s="1"/>
  <c r="G108" i="2"/>
  <c r="B108" i="2" s="1"/>
  <c r="E10" i="5" l="1"/>
  <c r="F10" i="5" s="1"/>
  <c r="F19" i="5" s="1"/>
  <c r="E11" i="5"/>
  <c r="F11" i="5" s="1"/>
  <c r="F20" i="5" s="1"/>
  <c r="G102" i="2"/>
  <c r="E109" i="2"/>
  <c r="E102" i="2"/>
  <c r="F113" i="2" s="1"/>
  <c r="F22" i="5" l="1"/>
  <c r="G22" i="5" s="1"/>
  <c r="F27" i="5" s="1"/>
  <c r="C4" i="3" s="1"/>
  <c r="E105" i="2"/>
  <c r="G109" i="2"/>
  <c r="B109" i="2" s="1"/>
  <c r="E112" i="2" s="1"/>
</calcChain>
</file>

<file path=xl/connections.xml><?xml version="1.0" encoding="utf-8"?>
<connections xmlns="http://schemas.openxmlformats.org/spreadsheetml/2006/main">
  <connection id="1" name="Rozpočet114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2" name="Rozpočet1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3" name="Rozpočet12111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4" name="Rozpočet12121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5" name="Rozpočet123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  <connection id="6" name="Rozpočet1322" type="6" refreshedVersion="0" background="1" saveData="1">
    <textPr fileType="dos" firstRow="14" sourceFile="D:\Rozpočty\Rozpočet1.txt" delimited="0" thousands=" ">
      <textFields count="7">
        <textField type="skip"/>
        <textField type="skip" position="1"/>
        <textField position="25"/>
        <textField position="70"/>
        <textField position="75"/>
        <textField position="87"/>
        <textField position="99"/>
      </textFields>
    </textPr>
  </connection>
</connections>
</file>

<file path=xl/sharedStrings.xml><?xml version="1.0" encoding="utf-8"?>
<sst xmlns="http://schemas.openxmlformats.org/spreadsheetml/2006/main" count="2180" uniqueCount="416">
  <si>
    <t>Výkaz výměr - Specifikace</t>
  </si>
  <si>
    <t>Akce:</t>
  </si>
  <si>
    <t>Investor:</t>
  </si>
  <si>
    <t>Poznámka :</t>
  </si>
  <si>
    <t>Je-li v rozpočtu (nebo ve výkazu) uveden výrobek nebo konstrukce či její prvek ukazující na konkrétního výrobce je tuto skutečnost třeba jednoznačně chápat jako příklad z možných variant z důvodu jasné specifikace technické a uživatelské parametrizace prvku, výrobku, systému nebo konstrukce s tím, že konečné použití konkrétního výrobku, prvku, systému nebo konstrukce (z možné variace výrobců nebo dodavatelů) při průkazném splnění deklarovaných nebo popisem stanovených technických specifikací a technických a  uživatelských standardů je na zhotoviteli stavby.</t>
  </si>
  <si>
    <t>Cena položek je uvedena vč. recyklačních poplatků</t>
  </si>
  <si>
    <t>1. Elektroinstalace M+R</t>
  </si>
  <si>
    <t>materiál</t>
  </si>
  <si>
    <t>montáž</t>
  </si>
  <si>
    <t>č.</t>
  </si>
  <si>
    <t>Název položky</t>
  </si>
  <si>
    <t>jm</t>
  </si>
  <si>
    <t>množství</t>
  </si>
  <si>
    <t>kč/jm</t>
  </si>
  <si>
    <t>celkem</t>
  </si>
  <si>
    <t>Krabice elinstalační plastová 6455-11P se svorkovnicí a víčkem nad omítku IP54</t>
  </si>
  <si>
    <t>ks</t>
  </si>
  <si>
    <t>Trubka ohebná PVC, 320N, FX16 samozhášivá vč. kolen, spojek a příchytek</t>
  </si>
  <si>
    <t>m</t>
  </si>
  <si>
    <t>Trubka ohebná PVC, 320N, FX25 samozhášivá vč. kolen, spojek a příchytek</t>
  </si>
  <si>
    <t>Trubka tuhá PVC, 320N, VRM16 samozhášivá vč. kolen, spojek a příchytek</t>
  </si>
  <si>
    <t>Lišta PVC 13x18 vč. kolen, spojek a koncovek</t>
  </si>
  <si>
    <t>Lišta PVC 40x40 vč. kolen, spojek a koncovek</t>
  </si>
  <si>
    <t>Kabelový žlab - drát 60x60 vč. příslušenství</t>
  </si>
  <si>
    <t>Kabel H05VV-F 5G1</t>
  </si>
  <si>
    <t>Kabel H05VV-F 3X1</t>
  </si>
  <si>
    <t>Kabel H05VV-F 3G1</t>
  </si>
  <si>
    <t>Kabel H05VV-F 5G2,5</t>
  </si>
  <si>
    <t>Vodič CY 6 zž</t>
  </si>
  <si>
    <t>Svorka pro pospojení vč. Cu pásku</t>
  </si>
  <si>
    <t>Připojení čerpadel (1x oběhová UT, 1x cirkulační)</t>
  </si>
  <si>
    <t>Připojení el. patrony (1x TV)</t>
  </si>
  <si>
    <t>Požární ucpávky a těsnící materiály</t>
  </si>
  <si>
    <t>set</t>
  </si>
  <si>
    <t>Stavební sádra</t>
  </si>
  <si>
    <t>kg</t>
  </si>
  <si>
    <t>Drobný materiál (% z materálu)</t>
  </si>
  <si>
    <t>%</t>
  </si>
  <si>
    <t>Sekání prostupy a stavební přípomoce (% z montáží)</t>
  </si>
  <si>
    <t>Celkem</t>
  </si>
  <si>
    <t>2. Dodávky a polní přístroje M+R</t>
  </si>
  <si>
    <t>Teplotní snímač s hlavicí (NTC10k)</t>
  </si>
  <si>
    <t>Teplotní snímač s kabelovým vývodem (NTC10k)</t>
  </si>
  <si>
    <t>Teplotní snímač venkovní, IP54 (NTC1k)</t>
  </si>
  <si>
    <t>Regulační ventil topné větve UT1 vč. servopohonu, šroubení a příslušenství (DN50, kvs=16, 20mm, pohon 230V, 3-bodový, 120s)</t>
  </si>
  <si>
    <t>Regulační ventil nabíjení TUV vč. servopohonu, šroubení a příslušenství (DN25, kvs=4, 20mm, pohon 230V, 3-bodový, 120s)</t>
  </si>
  <si>
    <t>Digitální ekvitermní konfigurovatelný regulátor pro topnou větev a TV, 230V, DIN, vč. svorkovnic</t>
  </si>
  <si>
    <t>HMI ovládací panel vč. krytu zadní části a připojovacího kabelu</t>
  </si>
  <si>
    <t>3. Rozváděč M+R</t>
  </si>
  <si>
    <t>Skříň 500x400x210. plastová, povrchová IP54 vč. vkl. Konstrukce, plné dveře</t>
  </si>
  <si>
    <t>Hlavní vypínač  400V/32A, 3p, DIN</t>
  </si>
  <si>
    <t>Svodič přepětí 4p kategorie T2 s výměnnými moduly, In=20kA, Up=1,2kV</t>
  </si>
  <si>
    <t>Relé 230VAC/6A 4P vč. patice, spony a sign. LED</t>
  </si>
  <si>
    <t>Jistič 3B16A 10kA</t>
  </si>
  <si>
    <t>Jistič 1C6A 10kA</t>
  </si>
  <si>
    <t>Ukončení kabelů v rozváděči do 4x10</t>
  </si>
  <si>
    <t>Přípojnice PE, N, Lišty DIN, propojovací přípojnice 63A/3P, svorky, vývodky, štítky</t>
  </si>
  <si>
    <t>4. Úpravy stávající instalace M+R</t>
  </si>
  <si>
    <t>Demontáže</t>
  </si>
  <si>
    <t>hod</t>
  </si>
  <si>
    <t>Úprava stávající instalace spojená se stavebními úpravami vč. drobného mat.</t>
  </si>
  <si>
    <t>5. HZS, PD, revize</t>
  </si>
  <si>
    <t>Doklady, předávací protokoly, atesty</t>
  </si>
  <si>
    <t>Oživení, nastavení, zkušební provoz, zaškolení M+R, šéfmontáž M+R</t>
  </si>
  <si>
    <t>PD skutečného provedení</t>
  </si>
  <si>
    <t>Revize</t>
  </si>
  <si>
    <t>Rekapitulace</t>
  </si>
  <si>
    <t>Celkem materiál a montáž</t>
  </si>
  <si>
    <t>bez DPH</t>
  </si>
  <si>
    <t>Celková cena</t>
  </si>
  <si>
    <t>vč. DPH</t>
  </si>
  <si>
    <t>Celková cena v Kč bez DPH:</t>
  </si>
  <si>
    <t>ON</t>
  </si>
  <si>
    <t>součet</t>
  </si>
  <si>
    <t>N</t>
  </si>
  <si>
    <t>Z</t>
  </si>
  <si>
    <t>poplatek za recyklaci svítidla přes 50cm</t>
  </si>
  <si>
    <t>Svítidla</t>
  </si>
  <si>
    <t>*</t>
  </si>
  <si>
    <t>S</t>
  </si>
  <si>
    <t>úprava rozváděče HR</t>
  </si>
  <si>
    <t>rozebrat a složit podhled v 1NP</t>
  </si>
  <si>
    <t>zapojení požárních dveří</t>
  </si>
  <si>
    <t>zapojení ventilátorů - dodávka</t>
  </si>
  <si>
    <t>zapojení klimatizací - dodávka</t>
  </si>
  <si>
    <t>montáž splachovačů WC - dodávka</t>
  </si>
  <si>
    <t>montáž pohonu oken - dodávka</t>
  </si>
  <si>
    <t>zjištění stávajících obvodů</t>
  </si>
  <si>
    <t>demontáže stávající elektroinstalace</t>
  </si>
  <si>
    <t>Ostatní náklady</t>
  </si>
  <si>
    <t>CZ</t>
  </si>
  <si>
    <t>m2</t>
  </si>
  <si>
    <t>dlažba betonová zámková pokládka bez materiálu</t>
  </si>
  <si>
    <t>m3</t>
  </si>
  <si>
    <t>odvoz zeminy do 10km vč.poplatku za skládku</t>
  </si>
  <si>
    <t>zához kabelové rýhy šířka 35/hloubka 60cm tz.4</t>
  </si>
  <si>
    <t>jáma úplná pro zemnící desku 2000x250x3 tz.4/ko1.0</t>
  </si>
  <si>
    <t>vytrhání beton dlaždic v písku</t>
  </si>
  <si>
    <t>výkop kabel.rýhy šířka 35/hloubka 60cm tz.4/ko1.0</t>
  </si>
  <si>
    <t>Zemní práce</t>
  </si>
  <si>
    <t>CE</t>
  </si>
  <si>
    <t>U</t>
  </si>
  <si>
    <t>ochrana zemní svorky asfaltovým nátěrem</t>
  </si>
  <si>
    <t>tyčový zemnič 2m vč.připojení</t>
  </si>
  <si>
    <t>uzemňov.vedení v zemi úplná mtž FeZn pr.8-10mm</t>
  </si>
  <si>
    <t>uzemň.vedení v zemi/město úplná mtž FeZn do 120mm2</t>
  </si>
  <si>
    <t>Uzemnění</t>
  </si>
  <si>
    <t>P</t>
  </si>
  <si>
    <t>krabice se svorkovnicí včetně zapojení</t>
  </si>
  <si>
    <t>označení svodu štítkem</t>
  </si>
  <si>
    <t>montáž krabice se zkušební svorkou</t>
  </si>
  <si>
    <t>svod vč.podpěr drát do pr.10mm</t>
  </si>
  <si>
    <t>jímací stožár do 6m</t>
  </si>
  <si>
    <t>vodič Cu(-CY,CYA) pevně uložený do 1x35</t>
  </si>
  <si>
    <t>Hromosvod</t>
  </si>
  <si>
    <t>N-nouzové orientační svítidlo zářivkové</t>
  </si>
  <si>
    <t>P-svítidlo zářivkové průmyslové stropní/1 zdroj</t>
  </si>
  <si>
    <t>D-svítidlo zářivkové bytové závěsné/1 zdroj</t>
  </si>
  <si>
    <t>R-svítidlo MODUS SPM KN4 2000 vestavné D=190mm</t>
  </si>
  <si>
    <t>H-svítidlo žárovkové bytové stropní/více zdrojů</t>
  </si>
  <si>
    <t>F-svítidlo žárovkové bytové stropní/více zdrojů</t>
  </si>
  <si>
    <t>B-svítidlo žárovkové bytové stropní/více zdrojů</t>
  </si>
  <si>
    <t>C-svítidlo zářivkové bytové stropní/1 zdroj</t>
  </si>
  <si>
    <t>A-svítidlo zářivkové vestavné/2 zdroje</t>
  </si>
  <si>
    <t>M</t>
  </si>
  <si>
    <t>zvonek elektrický vnitřní</t>
  </si>
  <si>
    <t>krabice plast pro P rozvod vč.zapojení 8118</t>
  </si>
  <si>
    <t>zásuvka/přívodka průmyslová vč.zapojení 3P+N+Z/16A</t>
  </si>
  <si>
    <t>zásuvka nástěnná od IP.2 vč.zapojení 2P+Z</t>
  </si>
  <si>
    <t>zásuvka domovní vestavná/bez otvoru/vč.zapoj. 2P+Z</t>
  </si>
  <si>
    <t>zásuvka domovní vestavná/bez otvoru/vč.zapoj.M45</t>
  </si>
  <si>
    <t>zásuvka domovní zapuštěná vč.zapojení</t>
  </si>
  <si>
    <t>spínač nástěnný od IP.2 vč.zapojení 1pólový/ř.1</t>
  </si>
  <si>
    <t>vodič CYA 10  /H07V-K/</t>
  </si>
  <si>
    <t>spínač zapuštěný vč.zapojení s plynulou regulací</t>
  </si>
  <si>
    <t>vodič CYA 2,5  /H07V-K/</t>
  </si>
  <si>
    <t>ovladač s táhlem do koupelny</t>
  </si>
  <si>
    <t>svorka řadová RSA 2,5 A</t>
  </si>
  <si>
    <t>ovladač zapuštěný vč.zapojení tlačítkový/ř.1/0 S</t>
  </si>
  <si>
    <t>příchytka nulové lišty IKO18004</t>
  </si>
  <si>
    <t>přepínač zapuštěný vč.zapojení 2-střídavý/řazení5B</t>
  </si>
  <si>
    <t>svorkovnice N7 IKO21036</t>
  </si>
  <si>
    <t>přepínač zapuštěný vč.zapojení křížový/řazení 7</t>
  </si>
  <si>
    <t>lišta propojovací CU 10mm2 3P BS990113-A</t>
  </si>
  <si>
    <t>přepínač zapuštěný vč.zapojení střídavý/řazení 6</t>
  </si>
  <si>
    <t>lišta nulová 16mm2 63A 3P  IK020018</t>
  </si>
  <si>
    <t>přepínač zapuštěný vč.zapojení sériový/řazení 5-5A</t>
  </si>
  <si>
    <t>jistič AMPARO B16A 3P 6kA typ AM6 AM618316</t>
  </si>
  <si>
    <t>spínač zapuštěný vč.zapojení 1pólový/řazení 1</t>
  </si>
  <si>
    <t>jistič AMPARO B16A 1P 6kA typ AM6 AM618116</t>
  </si>
  <si>
    <t>Přístroje</t>
  </si>
  <si>
    <t>jistič AMPARO B10A 1P 6kA typ AM6 AM618110</t>
  </si>
  <si>
    <t>proudový chránič 4pol 63A 30mA typ AC AR006103</t>
  </si>
  <si>
    <t>K</t>
  </si>
  <si>
    <t>vodič Al(-AY) do 1x25 v zatažené trubce</t>
  </si>
  <si>
    <t>jistič+chránič AMPARO B16A 30mA 6kA AK668616 typ A</t>
  </si>
  <si>
    <t>ukončení v rozvaděči vč.zapojení vodiče do 16mm2</t>
  </si>
  <si>
    <t>jistič+chránič AMPARO B10A 30mA 6kA AK668610 typ A</t>
  </si>
  <si>
    <t>ukončení v rozvaděči vč.zapojení vodiče do 6mm2</t>
  </si>
  <si>
    <t>modul svodiče TII varistor VVM/15 ISO1035142</t>
  </si>
  <si>
    <t>ukončení v rozvaděči vč.zapojení vodiče do 2,5mm2</t>
  </si>
  <si>
    <t>patice 4P pro varistor ISO10342</t>
  </si>
  <si>
    <t>vypínač AMPARO AZ200263 63A 3P</t>
  </si>
  <si>
    <t>přepínač 1-0-2 3P síťový IN8R5427</t>
  </si>
  <si>
    <t>kabel(-1kV CHKE) volně ul.do 3x6/4x4/5x2,5/7x1,5</t>
  </si>
  <si>
    <t>konstrukce instalační CSIL 129224</t>
  </si>
  <si>
    <t>kabel(-1kV CHKE) volně uložený do 2x4/3x2,5/4x1,5</t>
  </si>
  <si>
    <t>skříň CSEIK2U24E s úpravou EKO EI30 M2000 2U-24</t>
  </si>
  <si>
    <t>kabel(-CYKY) pevně ulož.do 5x10/12x4/19x2,5/24x1,5</t>
  </si>
  <si>
    <t>Rozpis rozvaděče RS41</t>
  </si>
  <si>
    <t>kabel(-CYKY) pevně uložený do 5x6/7x4/12x1,5</t>
  </si>
  <si>
    <t>Nh celkem</t>
  </si>
  <si>
    <t>Nh/mj.</t>
  </si>
  <si>
    <t>cena celkem</t>
  </si>
  <si>
    <t>cena/mj.</t>
  </si>
  <si>
    <t>mj.</t>
  </si>
  <si>
    <t>popis položky</t>
  </si>
  <si>
    <t>č.položky</t>
  </si>
  <si>
    <t>p.č.</t>
  </si>
  <si>
    <t>kabel(-CYKY) pevně uložený do 3x6/4x4/7x2,5</t>
  </si>
  <si>
    <t>Soupis položek</t>
  </si>
  <si>
    <t>1</t>
  </si>
  <si>
    <t>Kabely</t>
  </si>
  <si>
    <t>H</t>
  </si>
  <si>
    <t>rozvodnice do hmotnosti 100kg</t>
  </si>
  <si>
    <t>krabicová rozvodka vč.ukonč.a zapojení (-6455/11)</t>
  </si>
  <si>
    <t>ohnivzdorná přepážka s výplní ve stěně tl.15cm</t>
  </si>
  <si>
    <t>přepážka MERKUR 50</t>
  </si>
  <si>
    <t>stojina nebo závěs s výložníky zesílené provedení</t>
  </si>
  <si>
    <t>kabelový rošt do š.40cm</t>
  </si>
  <si>
    <t>skříň rozvodná bez svorkovnice a zapojení(-KT250)</t>
  </si>
  <si>
    <t>svorkovnice MET pro pospojení do HR</t>
  </si>
  <si>
    <t>krabice odbočná bez svorkovnice a zapojení(-KO125)</t>
  </si>
  <si>
    <t>krabicová rozvodka vč.svorkovn.a zapojení(-KR97)</t>
  </si>
  <si>
    <t>krabice odbočná bez svorkovnice a zapojení(-KO97)</t>
  </si>
  <si>
    <t>krabice univerzální KUL68-45/LD</t>
  </si>
  <si>
    <t>krabice přístrojová bez zapojení</t>
  </si>
  <si>
    <t>krabice odbočná bez svorkovnice a zapojení(-KO68)</t>
  </si>
  <si>
    <t>Rozpis rozvaděče RS31</t>
  </si>
  <si>
    <t>trubka plast volně uložená do pr.75mm</t>
  </si>
  <si>
    <t>trubka plast ohebná,pod omítkou,typ 2348/pr.48</t>
  </si>
  <si>
    <t>trubka plast ohebná,pod omítkou,typ 2336/pr.36</t>
  </si>
  <si>
    <t>trubka plast ohebná,pod omítkou,typ 2323/pr.23</t>
  </si>
  <si>
    <t>trubka plast ohebná,pod omítkou,typ 2316/pr.16</t>
  </si>
  <si>
    <t>Úložný matariál</t>
  </si>
  <si>
    <t>Elektromontáže</t>
  </si>
  <si>
    <t>MZ</t>
  </si>
  <si>
    <t>asfalt 80</t>
  </si>
  <si>
    <t>Materiál zemní+stavební</t>
  </si>
  <si>
    <t>ME</t>
  </si>
  <si>
    <t>svorka pásku drátu zemnící SR3a 2šrouby FeZn</t>
  </si>
  <si>
    <t>svorka k tyči zemnící SJ2 4šrouby FeZn</t>
  </si>
  <si>
    <t>tyč zemnící ZT1,5 FeZn 1500/28mm holá</t>
  </si>
  <si>
    <t>vedení FeZn pr.10mm(0,63kg/m)</t>
  </si>
  <si>
    <t>vedení FeZn 30/4 (0,96kg/m)</t>
  </si>
  <si>
    <t>krabice se svorkovnicí ABOX 40L</t>
  </si>
  <si>
    <t>držák pro plechové střechy 105241 DEHN</t>
  </si>
  <si>
    <t>držák na stěnu horizontální plochy 105340 DEHN</t>
  </si>
  <si>
    <t>střešní držák vedení 202851 DEHN</t>
  </si>
  <si>
    <t>Rozpis rozvaděče RS21</t>
  </si>
  <si>
    <t>držák vodiče HVI na stěnu 275252 DEHN</t>
  </si>
  <si>
    <t>umělohmotná podložka 276016 DEHN</t>
  </si>
  <si>
    <t>štítek pro označení svodu</t>
  </si>
  <si>
    <t>krabice litinová se zkušební svorkou 549001 DEHN</t>
  </si>
  <si>
    <t>sada pro uchycení vodičů HVI 819148 DEHN</t>
  </si>
  <si>
    <t>sada pro uchycení vodičů HVI 819196 DEHN</t>
  </si>
  <si>
    <t>&amp;</t>
  </si>
  <si>
    <t>bezpečnostní transformátor 230/24V 125VA</t>
  </si>
  <si>
    <t>vodič HVI long šedý 819136 DEHN</t>
  </si>
  <si>
    <t>uzemňovací svorky na anténní stožáry 540103 DEHN</t>
  </si>
  <si>
    <t>sada</t>
  </si>
  <si>
    <t>jímmací tyč GFK/AL 4,5m 105331 DEHN</t>
  </si>
  <si>
    <t>vodič CYA 6  /H07V-K/</t>
  </si>
  <si>
    <t>N-svitidlo MODUS nouzové ECONOMIC 3hod IP65</t>
  </si>
  <si>
    <t>P-svítidlo MODUS PL5000M2W45</t>
  </si>
  <si>
    <t>D-svítidlo MODUS závěsné PENDA BALOP400 IP20</t>
  </si>
  <si>
    <t>H-svítidlo MODUS BRSB4KO480V3 SM 41W IP44</t>
  </si>
  <si>
    <t>F-svítidlo MODUS BRSB4KO480V3 41W IP44</t>
  </si>
  <si>
    <t>B-svítidlo MODUS BRSB4KO375 27W IP44</t>
  </si>
  <si>
    <t>C-svítidlo MODUS LLL6000RM2KVM 37W l=1200mm IP20</t>
  </si>
  <si>
    <t>A-svítidlo MODUS IDRA2KVN 50W 600x600mm IP20</t>
  </si>
  <si>
    <t>zvonek 04001/24V</t>
  </si>
  <si>
    <t>Rozpis rozvaděče RP41</t>
  </si>
  <si>
    <t>zásuvková podlahová krabice 12MD</t>
  </si>
  <si>
    <t>zásuvka 5pól/16A/400V/IP44 ME 4125 pod om.</t>
  </si>
  <si>
    <t>zásuvka 16A/250Vstř Praktik 5518-2929/IP44(plast)</t>
  </si>
  <si>
    <t>zás 16A,230VAC/profil45 5595N-C05359 + svodič</t>
  </si>
  <si>
    <t>zásuvka 16A,250VAC/profil 45  5525N-C02347</t>
  </si>
  <si>
    <t>zásuv Swing 16A/250Vstř 5598G-A02349chrán(strojek)</t>
  </si>
  <si>
    <t>zásuvka 2násobná 16A/250V Swing 5512G-C02349</t>
  </si>
  <si>
    <t>spínač 10A/250Vstř 3553-01929 Praktik IP44 řaz.1</t>
  </si>
  <si>
    <t>spínač pohybu LUXOMAT PD3-1</t>
  </si>
  <si>
    <t>ovladač 10A/250Vstř Swing 3557G-A91342 řazení 1/0S</t>
  </si>
  <si>
    <t>přepínač 10A/250Vstř Swing 3557G-A52340 řazení 6+6</t>
  </si>
  <si>
    <t>přepínač 10A/250Vstř Swing 3557G-A07340 řazení 7</t>
  </si>
  <si>
    <t>přepínač 10A/250Vstř Swing 3557G-A06340 řazení 6</t>
  </si>
  <si>
    <t>přepínač 10A/250Vstř Swing 3557G-A05340 řazení 5</t>
  </si>
  <si>
    <t>spínač 10A/250Vstř Swing 3557G-A01340 řazení 1</t>
  </si>
  <si>
    <t>jistič+chránič AMPARO B10A 30mA AK668610</t>
  </si>
  <si>
    <t>vodič AY 2,5</t>
  </si>
  <si>
    <t>kabel 1kV CXKH-V180 5x1,5</t>
  </si>
  <si>
    <t>kabel 1kV CXKH-V180 3x1,5</t>
  </si>
  <si>
    <t>kabel CYKY 5x10</t>
  </si>
  <si>
    <t>Rozpis rozvaděče RP31</t>
  </si>
  <si>
    <t>kabel CYKY 5x6</t>
  </si>
  <si>
    <t>kabel CYKY 5x2,5</t>
  </si>
  <si>
    <t>kabel CYKY 5x1,5</t>
  </si>
  <si>
    <t>kabel CYKY 3x2,5</t>
  </si>
  <si>
    <t>kabel CYKY 3x1,5</t>
  </si>
  <si>
    <t>kabel CYKY 2x1,5</t>
  </si>
  <si>
    <t>krabicová rozvodka ACIDUR 6455-11</t>
  </si>
  <si>
    <t>ohnivzdorná přepážka s výplní(obecná položka)</t>
  </si>
  <si>
    <t>spojovací materiál</t>
  </si>
  <si>
    <t>závitová tyč M8 1m</t>
  </si>
  <si>
    <t>spojka SZM 1 GZ  pro spojení žlabžlab  M2</t>
  </si>
  <si>
    <t>bezpečnostní transformátor 230V/24V 125VA LP822012</t>
  </si>
  <si>
    <t>držák DZM 13 GZ  M1 + M2</t>
  </si>
  <si>
    <t>žlab MERKUR 200/50 GZ  rozteč podpěr cca.1,7m</t>
  </si>
  <si>
    <t>žlab MERKUR 100/50 GZ  rozteč podpěr cca.1,9m</t>
  </si>
  <si>
    <t>žlab MERKUR  50/50 GZ  rozteč podpěr cca.2,0m</t>
  </si>
  <si>
    <t>skříň rozvodná KT250</t>
  </si>
  <si>
    <t>krabice odbočná KO125 vč.KO125V</t>
  </si>
  <si>
    <t>krabicová rozvodka KR97/5 vč.KO97V +SP96</t>
  </si>
  <si>
    <t>krabice odbočná kruhová KO97/5 vč.KO97V</t>
  </si>
  <si>
    <t>krabice přístrojová KPR68</t>
  </si>
  <si>
    <t>Rozpis rozvaděče RP21</t>
  </si>
  <si>
    <t>krabice univerzální/odbočná KU68-1902 vč.KO68</t>
  </si>
  <si>
    <t>krabice univerzální/přístrojová KU68-1901</t>
  </si>
  <si>
    <t>roura korugovaná KOPOFLEX KF09075 pr.75/61mm</t>
  </si>
  <si>
    <t>trubka ohebná PVC monoflex 1440</t>
  </si>
  <si>
    <t>trubka ohebná LPE-2/2336</t>
  </si>
  <si>
    <t>trubka ohebná LPE-2/2320</t>
  </si>
  <si>
    <t>trubka ohebná LPE-2/2316</t>
  </si>
  <si>
    <t>Materiál elektromontážní</t>
  </si>
  <si>
    <t>DE</t>
  </si>
  <si>
    <t>R</t>
  </si>
  <si>
    <t>rozvodnice SCHRACK 36MD IP65   ozn.RP01</t>
  </si>
  <si>
    <t>jistič AMPARO B6A  1P 6kA typ AM6 AM618106</t>
  </si>
  <si>
    <t>rozvodnice SCHRACK M2000  IP40 ozn.RP41</t>
  </si>
  <si>
    <t>proudový chránič 4pol 40A 30mA typ AC AR004103</t>
  </si>
  <si>
    <t>rozvodnice SCHRACK M2000 IP40  ozn.RP31</t>
  </si>
  <si>
    <t>rozvodnice SCHRACK M2000 IP40  ozn.RP21</t>
  </si>
  <si>
    <t>rozvodnice SCHRACK M2000 IP40  ozn.RS41</t>
  </si>
  <si>
    <t>rozvodnice SCHRACK M2000 IP40  ozn.RS31</t>
  </si>
  <si>
    <t>vypínač AMPARO AZ200243 32A 3P</t>
  </si>
  <si>
    <t>účastník vyplní cenu jednotlívých položek každé rozvodnice uvedených ve sloupci T. Celková cena každé rozvodnice se automaticky přepíše k příslušné položce do položek F11 - F17</t>
  </si>
  <si>
    <t>rozvodnice SCHRACK M2000 IP40  ozn.RS21</t>
  </si>
  <si>
    <t>rozvodnice nástěnná 36MD IP65 BKO80204</t>
  </si>
  <si>
    <t>Rozvaděče</t>
  </si>
  <si>
    <t>Rozpis rozvaděče RP01</t>
  </si>
  <si>
    <t>Dodávky zařízení</t>
  </si>
  <si>
    <t>prořez</t>
  </si>
  <si>
    <t>kap.</t>
  </si>
  <si>
    <t>TC</t>
  </si>
  <si>
    <t>VKP</t>
  </si>
  <si>
    <t>DPH</t>
  </si>
  <si>
    <t xml:space="preserve">cena/mj.     </t>
  </si>
  <si>
    <t>objekt: SILNOPROUDÁ ELEKTROTECHNIKA</t>
  </si>
  <si>
    <t>název akce: Rekonstrukce ZŠ J.A.Komenského pro účely MÚ DK.</t>
  </si>
  <si>
    <t>ozn.stavby: MÚ D.Králové</t>
  </si>
  <si>
    <t>stropu,sekání drážek a kapes pro krabice.</t>
  </si>
  <si>
    <t>Položka č.10. PPV obsahuje zhotovení prostupů,rozkrytí a zakrytí</t>
  </si>
  <si>
    <t>CENA bez DPH (Kč)</t>
  </si>
  <si>
    <t>NÁKLADY hl.XI celkem</t>
  </si>
  <si>
    <t>revize</t>
  </si>
  <si>
    <t>NÁKLADY hl.III celkem</t>
  </si>
  <si>
    <t>ostatní náklady</t>
  </si>
  <si>
    <t>materiál+výkony celkem</t>
  </si>
  <si>
    <t>dodávky celkem</t>
  </si>
  <si>
    <t>PPV pro elektromontáže</t>
  </si>
  <si>
    <t>zemní práce</t>
  </si>
  <si>
    <t>elektromontáže</t>
  </si>
  <si>
    <t>materiál zemní+stavební</t>
  </si>
  <si>
    <t>materiál podružný</t>
  </si>
  <si>
    <t>materiál elektromontážní</t>
  </si>
  <si>
    <t>přesun dodávek</t>
  </si>
  <si>
    <t>doprava dodávek</t>
  </si>
  <si>
    <t>dodávky zařízení</t>
  </si>
  <si>
    <t>cena /Kč/</t>
  </si>
  <si>
    <t>základ</t>
  </si>
  <si>
    <t>Rekapitulace ceny</t>
  </si>
  <si>
    <t>ROZPOČET</t>
  </si>
  <si>
    <t>zkušební provoz,předávací dokumentace</t>
  </si>
  <si>
    <t>programové nastavení systému MR</t>
  </si>
  <si>
    <t>podružné hodiny oboustranné BETA PLUS</t>
  </si>
  <si>
    <t>podružné hodiny jednostranné BETA PLUS 30 C2 24V</t>
  </si>
  <si>
    <t>reproduktor stropní do podhledu RPT92</t>
  </si>
  <si>
    <t>regulátor hlasitosti</t>
  </si>
  <si>
    <t>kabel CYKY 3Cx1.5 pevně ul.</t>
  </si>
  <si>
    <t>kabel CXKH-V 3x1.5 pevně ul.</t>
  </si>
  <si>
    <t>MR+JČ</t>
  </si>
  <si>
    <t>zkušební provoz a předávací dokumentace</t>
  </si>
  <si>
    <t>programové nastavení systému EPS</t>
  </si>
  <si>
    <t>kabel PRAlaGuard 1x2x0.8 pevně ul.</t>
  </si>
  <si>
    <t>kabel JY(St)Y 1x2x0.8 pevně ul.</t>
  </si>
  <si>
    <t>multifunkční siréna  EN 54-3,9-29V,107dB</t>
  </si>
  <si>
    <t>optický hlásič PAM s IQ8Quad</t>
  </si>
  <si>
    <t>patice STANDARD pro hlásiče IQ8Quad</t>
  </si>
  <si>
    <t>elektronika tlačítka s odděl.S9200(PAM)</t>
  </si>
  <si>
    <t>skříň tlačítka  ABS červená CS</t>
  </si>
  <si>
    <t>EPS</t>
  </si>
  <si>
    <t>přeprogramování systému EZS</t>
  </si>
  <si>
    <t>ovládací bezpečnostní tlačítko</t>
  </si>
  <si>
    <t>nezálohovaná lastová vnitřní siréna  SA 913F</t>
  </si>
  <si>
    <t>PIR detektor RXC-ST s půlkulatou čočkou,12m dosah</t>
  </si>
  <si>
    <t>koncentrátor pro 8.zón a 4 PGM výstupy G8</t>
  </si>
  <si>
    <t>kabel FI-HX04/02 pevně ul.</t>
  </si>
  <si>
    <t>kabel SYKFY 2x2x0.5 pevně ul.</t>
  </si>
  <si>
    <t>EZS</t>
  </si>
  <si>
    <t>ukončení kabelů UTP</t>
  </si>
  <si>
    <t>vystavení měřících protokolů</t>
  </si>
  <si>
    <t>měření strukturované kabeláže</t>
  </si>
  <si>
    <t>Cisco Gigabit Ethernet Sx SFP modul</t>
  </si>
  <si>
    <t>Switch layer 2,48x10/100/1000port</t>
  </si>
  <si>
    <t>Patch cord U/UTP cat 6,1m</t>
  </si>
  <si>
    <t>ukládací police RAX-UP-550-A4</t>
  </si>
  <si>
    <t>rozvodný panel pro 19" rozváděče RAB-PD-X07-A</t>
  </si>
  <si>
    <t>vyvazovací panel RAX-VP-X13-A</t>
  </si>
  <si>
    <t>Patch panel 24 port cat 6</t>
  </si>
  <si>
    <t>zásuvka domovní sdělovací 2násobná vč.zapojení</t>
  </si>
  <si>
    <t>zásuvka sdělovací modul 45</t>
  </si>
  <si>
    <t>kabel UTP cat 6 pevně ul.</t>
  </si>
  <si>
    <t>SKS</t>
  </si>
  <si>
    <t>trubka ohebná LPE1/2316E</t>
  </si>
  <si>
    <t>podružné hodiny oboustranné BETA PLUS C2 3D 24V</t>
  </si>
  <si>
    <t>regulátor hlasitosti PR104</t>
  </si>
  <si>
    <t>kabel 1kV CXKH-V 3x1,5</t>
  </si>
  <si>
    <t>mikromodul sběrnice ESSERBUS (karta pro rozšíření)</t>
  </si>
  <si>
    <t>multifunkční siréna EN 54-3,9-29V,107dB</t>
  </si>
  <si>
    <t>kabel PRAFlaGuard.F PH120-R 1x2x0,8</t>
  </si>
  <si>
    <t>kabel JY(St)Y 1x2x0,8</t>
  </si>
  <si>
    <t>ovládací bezpečnostní tlačítko do stolu</t>
  </si>
  <si>
    <t>PIR detektor s půkulatou čočkou,12m dosah RXC-ST</t>
  </si>
  <si>
    <t>koncentrátor pro 8.zón a 4PGM výstupy G8</t>
  </si>
  <si>
    <t>kabel FI-HX04/02</t>
  </si>
  <si>
    <t>kabel SYKFY 2x2x0,5</t>
  </si>
  <si>
    <t>19</t>
  </si>
  <si>
    <t>zásuvka komunikační Swing 2xRJ45-8</t>
  </si>
  <si>
    <t>zásuvka komunikační RJ45 modul45x22.5</t>
  </si>
  <si>
    <t>kabel UTP Cat.6</t>
  </si>
  <si>
    <t>objekt: ELEKTRONICKÁ KOMUNIKACE</t>
  </si>
  <si>
    <t>komplexní zkoušky</t>
  </si>
  <si>
    <t>VÝKAZ - VÝMĚR</t>
  </si>
  <si>
    <t>Rekonstrukce školy J.A.Komenského</t>
  </si>
  <si>
    <t>pro účely MÚ ve Dvoře Králové nad Labem</t>
  </si>
  <si>
    <t>Město Dvůr Králové nad Labem</t>
  </si>
  <si>
    <t>sada pro uchycení vodičů 2-4 vně trubky 819294 DEHN</t>
  </si>
  <si>
    <t>Switch layer 2,48x10/100/1000port,2xSFP combo port CISCO SG220 5C</t>
  </si>
  <si>
    <t>Cisco Gigabit Ethernet SX SFP modul,LC,MM,550m CISCO MGBSX1</t>
  </si>
  <si>
    <t>nezálohovaná lastová vnitřní siréna s majákem SA913F</t>
  </si>
  <si>
    <t>Veškeré podklady pro určení jednotkových cen listu "Soupis položek regulace" jsou uvedeny v Projektové dokumentaci ve složce "Regulace".</t>
  </si>
  <si>
    <t>Veškeré podklady pro určení jednotkových cen listů "Soupis položek silnoprodou" a "Rekapitulace silnoproud" jsou uvedeny v Projektové dokumentaci ve složce "SILNOPROUD".</t>
  </si>
  <si>
    <t>Veškeré podklady pro určení jednotkových cen listů "Soupis položek slaboprodou" a "Rekapitulace slaboproud" jsou uvedeny v Projektové dokumentaci ve složce "SLABOPROUD".</t>
  </si>
  <si>
    <t>Účastník v listech tohoto Soupisu dodávek a prací vyplní vždy pouze žlutě zvýrazněné položky určující jednotkovou cenu v Kč be z DPH.</t>
  </si>
  <si>
    <t>Výsledné ceny se automaticky propíší do zbylých polí Soupisu dodávek a prací.</t>
  </si>
  <si>
    <t>Celkovou cenu v Kč bez DPH v tomto listě v poli C4 Účastník sečte s celkovou cenou bez DPH v Soupisu dodávek a prací s názvem "VV_Rek.školy J.A.K_2.n.p. až 4.n.p. [zadání]". Výsledný součet představuje celkovou Nabídkovou cenu, kterou Účastník uvede v návrhu Smlouvy v čl. V. odst.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</si>
</sst>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.0\ _K_č_-;\-* #,##0.0\ _K_č_-;_-* &quot;-&quot;?\ _K_č_-;_-@_-"/>
    <numFmt numFmtId="165" formatCode="##&quot;% DPH&quot;"/>
    <numFmt numFmtId="166" formatCode="&quot;Celková cena     &quot;???,???.?0\ &quot;Kč&quot;\ &quot;vč. DPH 5%&quot;"/>
    <numFmt numFmtId="167" formatCode="???,???.?0\ &quot;Kč&quot;\ &quot;vč. DPH 15%&quot;"/>
    <numFmt numFmtId="168" formatCode="&quot;Základ    &quot;???,???.?0\ &quot;Kč&quot;"/>
    <numFmt numFmtId="169" formatCode="&quot;DPH &quot;???,???.?0\ &quot;Kč&quot;"/>
    <numFmt numFmtId="170" formatCode="???,???.?0\ &quot;Kč&quot;\ &quot;vč. DPH 21%&quot;"/>
    <numFmt numFmtId="171" formatCode="###,###.\-\ "/>
    <numFmt numFmtId="172" formatCode="###,###.\-"/>
    <numFmt numFmtId="173" formatCode="#,##0.00\ &quot;Kč&quot;"/>
    <numFmt numFmtId="174" formatCode="0.00;0.00;"/>
    <numFmt numFmtId="175" formatCode="0.000;0.000;"/>
    <numFmt numFmtId="176" formatCode="#\ ###\ ###"/>
    <numFmt numFmtId="177" formatCode="000000000"/>
    <numFmt numFmtId="178" formatCode="##\ ###\ ##0;##\ ###\ ##0;"/>
    <numFmt numFmtId="179" formatCode="#\ ###\ ##0;#\ ###\ ##0;"/>
  </numFmts>
  <fonts count="4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2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u/>
      <sz val="9"/>
      <name val="Arial CE"/>
      <charset val="238"/>
    </font>
    <font>
      <sz val="7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6"/>
      <name val="Arial CE"/>
      <charset val="238"/>
    </font>
    <font>
      <b/>
      <sz val="6"/>
      <name val="Arial CE"/>
      <charset val="238"/>
    </font>
    <font>
      <b/>
      <sz val="6"/>
      <name val="Arial CE"/>
      <family val="2"/>
      <charset val="238"/>
    </font>
    <font>
      <sz val="6"/>
      <name val="Arial CE"/>
      <family val="2"/>
      <charset val="238"/>
    </font>
    <font>
      <b/>
      <sz val="10"/>
      <name val="Arial CE"/>
      <charset val="238"/>
    </font>
    <font>
      <b/>
      <sz val="8"/>
      <name val="Arial CE"/>
      <family val="2"/>
      <charset val="238"/>
    </font>
    <font>
      <b/>
      <sz val="15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name val="EurosTEE"/>
      <charset val="238"/>
    </font>
    <font>
      <sz val="10"/>
      <name val="EurosTEE"/>
      <charset val="238"/>
    </font>
    <font>
      <b/>
      <i/>
      <u/>
      <sz val="13"/>
      <name val="Arial CE"/>
      <family val="2"/>
      <charset val="238"/>
    </font>
    <font>
      <sz val="18"/>
      <color indexed="8"/>
      <name val="EurosTEEBla"/>
      <charset val="238"/>
    </font>
    <font>
      <sz val="14"/>
      <color indexed="49"/>
      <name val="EurosTEEBla"/>
      <charset val="238"/>
    </font>
    <font>
      <sz val="25"/>
      <color indexed="49"/>
      <name val="EurosTEEBla"/>
      <charset val="238"/>
    </font>
    <font>
      <sz val="11"/>
      <color indexed="49"/>
      <name val="EurosTEEBla"/>
      <charset val="238"/>
    </font>
    <font>
      <b/>
      <sz val="11"/>
      <name val="Arial CE"/>
      <family val="2"/>
      <charset val="238"/>
    </font>
    <font>
      <b/>
      <i/>
      <sz val="16"/>
      <color indexed="8"/>
      <name val="EurosTEEBla"/>
      <charset val="238"/>
    </font>
    <font>
      <sz val="10"/>
      <name val="Helv"/>
    </font>
    <font>
      <b/>
      <sz val="14"/>
      <color theme="1"/>
      <name val="Calibri"/>
      <family val="2"/>
      <charset val="238"/>
      <scheme val="minor"/>
    </font>
    <font>
      <sz val="11"/>
      <color theme="1"/>
      <name val="Times New Roman CE"/>
      <charset val="238"/>
    </font>
    <font>
      <b/>
      <sz val="11"/>
      <color theme="1"/>
      <name val="Times New Roman CE"/>
      <charset val="238"/>
    </font>
    <font>
      <b/>
      <sz val="12"/>
      <color theme="1"/>
      <name val="Times New Roman CE"/>
      <charset val="238"/>
    </font>
    <font>
      <b/>
      <sz val="16"/>
      <color theme="1"/>
      <name val="Times New Roman CE"/>
      <charset val="238"/>
    </font>
    <font>
      <b/>
      <sz val="10"/>
      <color theme="1"/>
      <name val="Times New Roman CE"/>
      <charset val="238"/>
    </font>
    <font>
      <sz val="12"/>
      <color theme="1"/>
      <name val="Times New Roman CE"/>
      <charset val="238"/>
    </font>
    <font>
      <b/>
      <strike/>
      <u/>
      <sz val="9"/>
      <name val="Arial CE"/>
      <charset val="238"/>
    </font>
    <font>
      <strike/>
      <sz val="7"/>
      <name val="Arial CE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1">
    <xf numFmtId="0" fontId="0" fillId="0" borderId="0"/>
    <xf numFmtId="171" fontId="18" fillId="0" borderId="29">
      <alignment horizontal="left"/>
    </xf>
    <xf numFmtId="0" fontId="19" fillId="0" borderId="0" applyNumberFormat="0" applyAlignment="0">
      <alignment horizontal="center"/>
    </xf>
    <xf numFmtId="0" fontId="20" fillId="0" borderId="0">
      <alignment horizontal="center"/>
    </xf>
    <xf numFmtId="0" fontId="21" fillId="2" borderId="0">
      <alignment horizontal="left"/>
    </xf>
    <xf numFmtId="0" fontId="22" fillId="2" borderId="0"/>
    <xf numFmtId="0" fontId="22" fillId="0" borderId="0">
      <alignment horizontal="left"/>
    </xf>
    <xf numFmtId="0" fontId="23" fillId="0" borderId="0">
      <alignment horizontal="left"/>
    </xf>
    <xf numFmtId="49" fontId="24" fillId="0" borderId="0">
      <alignment horizontal="center" vertical="center"/>
    </xf>
    <xf numFmtId="49" fontId="25" fillId="0" borderId="0">
      <alignment horizontal="center" vertical="center"/>
    </xf>
    <xf numFmtId="49" fontId="26" fillId="0" borderId="1">
      <alignment horizontal="center" vertical="center"/>
    </xf>
    <xf numFmtId="49" fontId="27" fillId="0" borderId="0">
      <alignment horizontal="center" vertical="center"/>
    </xf>
    <xf numFmtId="0" fontId="28" fillId="0" borderId="0"/>
    <xf numFmtId="172" fontId="20" fillId="0" borderId="0" applyNumberFormat="0" applyAlignment="0">
      <alignment horizontal="center"/>
    </xf>
    <xf numFmtId="0" fontId="29" fillId="0" borderId="0">
      <alignment horizontal="center"/>
    </xf>
    <xf numFmtId="0" fontId="10" fillId="0" borderId="0"/>
    <xf numFmtId="0" fontId="11" fillId="0" borderId="0"/>
    <xf numFmtId="0" fontId="30" fillId="0" borderId="0"/>
    <xf numFmtId="0" fontId="3" fillId="0" borderId="0"/>
    <xf numFmtId="49" fontId="38" fillId="0" borderId="0"/>
    <xf numFmtId="49" fontId="39" fillId="0" borderId="0"/>
  </cellStyleXfs>
  <cellXfs count="322">
    <xf numFmtId="0" fontId="0" fillId="0" borderId="0" xfId="0"/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5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49" fontId="8" fillId="0" borderId="0" xfId="0" applyNumberFormat="1" applyFont="1"/>
    <xf numFmtId="0" fontId="9" fillId="0" borderId="0" xfId="0" applyFont="1"/>
    <xf numFmtId="49" fontId="9" fillId="0" borderId="0" xfId="0" applyNumberFormat="1" applyFont="1"/>
    <xf numFmtId="49" fontId="9" fillId="0" borderId="0" xfId="0" applyNumberFormat="1" applyFont="1" applyAlignment="1"/>
    <xf numFmtId="49" fontId="0" fillId="0" borderId="0" xfId="0" applyNumberFormat="1"/>
    <xf numFmtId="14" fontId="9" fillId="0" borderId="0" xfId="0" applyNumberFormat="1" applyFont="1"/>
    <xf numFmtId="0" fontId="10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vertical="center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2" fillId="0" borderId="5" xfId="0" applyNumberFormat="1" applyFont="1" applyFill="1" applyBorder="1" applyAlignment="1">
      <alignment horizontal="center" vertical="center"/>
    </xf>
    <xf numFmtId="49" fontId="12" fillId="0" borderId="5" xfId="0" applyNumberFormat="1" applyFont="1" applyBorder="1" applyAlignment="1">
      <alignment horizontal="justify" vertical="center"/>
    </xf>
    <xf numFmtId="49" fontId="12" fillId="0" borderId="6" xfId="0" applyNumberFormat="1" applyFont="1" applyBorder="1" applyAlignment="1">
      <alignment horizontal="center" vertical="center"/>
    </xf>
    <xf numFmtId="164" fontId="12" fillId="0" borderId="7" xfId="0" applyNumberFormat="1" applyFont="1" applyBorder="1" applyAlignment="1">
      <alignment vertical="center"/>
    </xf>
    <xf numFmtId="43" fontId="12" fillId="0" borderId="6" xfId="0" applyNumberFormat="1" applyFont="1" applyBorder="1" applyAlignment="1">
      <alignment vertical="center"/>
    </xf>
    <xf numFmtId="43" fontId="12" fillId="0" borderId="7" xfId="0" applyNumberFormat="1" applyFont="1" applyBorder="1" applyAlignment="1">
      <alignment vertical="center"/>
    </xf>
    <xf numFmtId="43" fontId="12" fillId="0" borderId="0" xfId="0" applyNumberFormat="1" applyFont="1" applyBorder="1" applyAlignment="1">
      <alignment vertical="center"/>
    </xf>
    <xf numFmtId="49" fontId="12" fillId="0" borderId="5" xfId="0" applyNumberFormat="1" applyFont="1" applyBorder="1" applyAlignment="1">
      <alignment vertical="center"/>
    </xf>
    <xf numFmtId="49" fontId="12" fillId="0" borderId="5" xfId="0" applyNumberFormat="1" applyFont="1" applyFill="1" applyBorder="1" applyAlignment="1">
      <alignment vertical="center"/>
    </xf>
    <xf numFmtId="164" fontId="12" fillId="0" borderId="7" xfId="0" applyNumberFormat="1" applyFont="1" applyFill="1" applyBorder="1" applyAlignment="1">
      <alignment vertical="center"/>
    </xf>
    <xf numFmtId="43" fontId="12" fillId="0" borderId="8" xfId="0" applyNumberFormat="1" applyFont="1" applyBorder="1" applyAlignment="1">
      <alignment vertical="center"/>
    </xf>
    <xf numFmtId="49" fontId="12" fillId="0" borderId="9" xfId="0" applyNumberFormat="1" applyFont="1" applyBorder="1" applyAlignment="1">
      <alignment vertical="center"/>
    </xf>
    <xf numFmtId="49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vertical="center"/>
    </xf>
    <xf numFmtId="49" fontId="12" fillId="0" borderId="12" xfId="0" applyNumberFormat="1" applyFont="1" applyBorder="1" applyAlignment="1">
      <alignment vertical="center"/>
    </xf>
    <xf numFmtId="49" fontId="12" fillId="0" borderId="13" xfId="0" applyNumberFormat="1" applyFont="1" applyBorder="1" applyAlignment="1">
      <alignment horizontal="center" vertical="center"/>
    </xf>
    <xf numFmtId="164" fontId="12" fillId="0" borderId="14" xfId="0" applyNumberFormat="1" applyFont="1" applyBorder="1" applyAlignment="1">
      <alignment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44" fontId="12" fillId="0" borderId="17" xfId="0" applyNumberFormat="1" applyFont="1" applyBorder="1" applyAlignment="1">
      <alignment vertical="center"/>
    </xf>
    <xf numFmtId="0" fontId="0" fillId="0" borderId="0" xfId="0" applyBorder="1"/>
    <xf numFmtId="0" fontId="12" fillId="0" borderId="8" xfId="0" applyFont="1" applyFill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1" fontId="12" fillId="0" borderId="0" xfId="0" applyNumberFormat="1" applyFont="1" applyBorder="1" applyAlignment="1">
      <alignment vertical="center"/>
    </xf>
    <xf numFmtId="44" fontId="12" fillId="0" borderId="18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8" xfId="0" applyFont="1" applyBorder="1" applyAlignment="1">
      <alignment vertical="center"/>
    </xf>
    <xf numFmtId="43" fontId="12" fillId="0" borderId="18" xfId="0" applyNumberFormat="1" applyFont="1" applyBorder="1" applyAlignment="1">
      <alignment vertical="center"/>
    </xf>
    <xf numFmtId="0" fontId="13" fillId="0" borderId="19" xfId="0" applyFont="1" applyFill="1" applyBorder="1" applyAlignment="1">
      <alignment horizontal="center" vertical="center"/>
    </xf>
    <xf numFmtId="0" fontId="13" fillId="0" borderId="19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44" fontId="13" fillId="0" borderId="0" xfId="0" applyNumberFormat="1" applyFont="1" applyBorder="1" applyAlignment="1">
      <alignment vertical="center"/>
    </xf>
    <xf numFmtId="49" fontId="12" fillId="0" borderId="21" xfId="0" applyNumberFormat="1" applyFont="1" applyBorder="1" applyAlignment="1">
      <alignment horizontal="justify" vertical="center"/>
    </xf>
    <xf numFmtId="49" fontId="12" fillId="0" borderId="22" xfId="0" applyNumberFormat="1" applyFont="1" applyBorder="1" applyAlignment="1">
      <alignment horizontal="center" vertical="center"/>
    </xf>
    <xf numFmtId="164" fontId="12" fillId="0" borderId="23" xfId="0" applyNumberFormat="1" applyFont="1" applyBorder="1" applyAlignment="1">
      <alignment vertical="center"/>
    </xf>
    <xf numFmtId="49" fontId="12" fillId="0" borderId="21" xfId="0" applyNumberFormat="1" applyFont="1" applyFill="1" applyBorder="1" applyAlignment="1">
      <alignment horizontal="justify" vertical="center"/>
    </xf>
    <xf numFmtId="164" fontId="12" fillId="0" borderId="23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0" fillId="0" borderId="0" xfId="0" applyFill="1"/>
    <xf numFmtId="0" fontId="13" fillId="0" borderId="2" xfId="0" applyFont="1" applyFill="1" applyBorder="1" applyAlignment="1">
      <alignment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/>
    </xf>
    <xf numFmtId="49" fontId="12" fillId="0" borderId="22" xfId="0" applyNumberFormat="1" applyFont="1" applyFill="1" applyBorder="1" applyAlignment="1">
      <alignment horizontal="center" vertical="center"/>
    </xf>
    <xf numFmtId="43" fontId="12" fillId="0" borderId="8" xfId="0" applyNumberFormat="1" applyFont="1" applyFill="1" applyBorder="1" applyAlignment="1">
      <alignment vertical="center"/>
    </xf>
    <xf numFmtId="43" fontId="12" fillId="0" borderId="0" xfId="0" applyNumberFormat="1" applyFont="1" applyFill="1" applyBorder="1" applyAlignment="1">
      <alignment vertical="center"/>
    </xf>
    <xf numFmtId="49" fontId="12" fillId="0" borderId="6" xfId="0" applyNumberFormat="1" applyFont="1" applyFill="1" applyBorder="1" applyAlignment="1">
      <alignment horizontal="center" vertical="center"/>
    </xf>
    <xf numFmtId="49" fontId="12" fillId="0" borderId="21" xfId="0" applyNumberFormat="1" applyFont="1" applyFill="1" applyBorder="1" applyAlignment="1">
      <alignment vertical="center"/>
    </xf>
    <xf numFmtId="0" fontId="12" fillId="0" borderId="15" xfId="0" applyFont="1" applyFill="1" applyBorder="1" applyAlignment="1">
      <alignment vertical="center"/>
    </xf>
    <xf numFmtId="0" fontId="12" fillId="0" borderId="16" xfId="0" applyFont="1" applyFill="1" applyBorder="1" applyAlignment="1">
      <alignment vertical="center"/>
    </xf>
    <xf numFmtId="44" fontId="12" fillId="0" borderId="17" xfId="0" applyNumberFormat="1" applyFont="1" applyFill="1" applyBorder="1" applyAlignment="1">
      <alignment vertical="center"/>
    </xf>
    <xf numFmtId="0" fontId="0" fillId="0" borderId="0" xfId="0" applyFill="1" applyBorder="1"/>
    <xf numFmtId="0" fontId="12" fillId="0" borderId="8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1" fontId="12" fillId="0" borderId="0" xfId="0" applyNumberFormat="1" applyFont="1" applyFill="1" applyBorder="1" applyAlignment="1">
      <alignment vertical="center"/>
    </xf>
    <xf numFmtId="44" fontId="12" fillId="0" borderId="18" xfId="0" applyNumberFormat="1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12" fillId="0" borderId="18" xfId="0" applyFont="1" applyFill="1" applyBorder="1" applyAlignment="1">
      <alignment vertical="center"/>
    </xf>
    <xf numFmtId="43" fontId="12" fillId="0" borderId="18" xfId="0" applyNumberFormat="1" applyFont="1" applyFill="1" applyBorder="1" applyAlignment="1">
      <alignment vertical="center"/>
    </xf>
    <xf numFmtId="0" fontId="13" fillId="0" borderId="19" xfId="0" applyFont="1" applyFill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44" fontId="13" fillId="0" borderId="20" xfId="0" applyNumberFormat="1" applyFont="1" applyFill="1" applyBorder="1" applyAlignment="1">
      <alignment vertical="center"/>
    </xf>
    <xf numFmtId="0" fontId="12" fillId="0" borderId="19" xfId="0" applyFont="1" applyFill="1" applyBorder="1" applyAlignment="1">
      <alignment vertical="center"/>
    </xf>
    <xf numFmtId="0" fontId="0" fillId="0" borderId="24" xfId="0" applyFill="1" applyBorder="1"/>
    <xf numFmtId="0" fontId="0" fillId="0" borderId="24" xfId="0" applyBorder="1"/>
    <xf numFmtId="0" fontId="13" fillId="0" borderId="25" xfId="0" applyFont="1" applyBorder="1" applyAlignment="1">
      <alignment horizontal="center" vertical="center"/>
    </xf>
    <xf numFmtId="0" fontId="12" fillId="0" borderId="26" xfId="0" applyNumberFormat="1" applyFont="1" applyBorder="1" applyAlignment="1">
      <alignment horizontal="justify" vertical="center"/>
    </xf>
    <xf numFmtId="0" fontId="12" fillId="0" borderId="27" xfId="0" applyNumberFormat="1" applyFont="1" applyBorder="1" applyAlignment="1">
      <alignment horizontal="justify" vertical="center"/>
    </xf>
    <xf numFmtId="165" fontId="12" fillId="0" borderId="28" xfId="0" applyNumberFormat="1" applyFont="1" applyBorder="1" applyAlignment="1">
      <alignment horizontal="right" vertical="center"/>
    </xf>
    <xf numFmtId="0" fontId="12" fillId="0" borderId="17" xfId="0" applyFont="1" applyBorder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10" fillId="0" borderId="0" xfId="0" applyFont="1" applyFill="1"/>
    <xf numFmtId="0" fontId="14" fillId="0" borderId="0" xfId="0" applyFont="1" applyFill="1"/>
    <xf numFmtId="0" fontId="12" fillId="0" borderId="0" xfId="0" applyFont="1" applyFill="1"/>
    <xf numFmtId="166" fontId="0" fillId="0" borderId="0" xfId="0" applyNumberFormat="1" applyFill="1"/>
    <xf numFmtId="167" fontId="14" fillId="0" borderId="0" xfId="0" applyNumberFormat="1" applyFont="1" applyFill="1" applyAlignment="1">
      <alignment horizontal="right" vertical="center"/>
    </xf>
    <xf numFmtId="0" fontId="15" fillId="0" borderId="0" xfId="0" applyFont="1" applyFill="1"/>
    <xf numFmtId="165" fontId="15" fillId="0" borderId="0" xfId="0" applyNumberFormat="1" applyFont="1" applyFill="1" applyBorder="1" applyAlignment="1">
      <alignment horizontal="right" vertical="center"/>
    </xf>
    <xf numFmtId="170" fontId="14" fillId="0" borderId="0" xfId="0" applyNumberFormat="1" applyFont="1" applyFill="1" applyAlignment="1">
      <alignment horizontal="right" vertical="center"/>
    </xf>
    <xf numFmtId="0" fontId="16" fillId="0" borderId="0" xfId="0" applyFont="1" applyFill="1"/>
    <xf numFmtId="0" fontId="17" fillId="0" borderId="0" xfId="0" applyFont="1" applyFill="1"/>
    <xf numFmtId="0" fontId="12" fillId="0" borderId="24" xfId="0" applyFont="1" applyFill="1" applyBorder="1"/>
    <xf numFmtId="0" fontId="3" fillId="0" borderId="0" xfId="18"/>
    <xf numFmtId="173" fontId="3" fillId="0" borderId="0" xfId="18" applyNumberFormat="1"/>
    <xf numFmtId="0" fontId="3" fillId="0" borderId="0" xfId="18" applyFont="1"/>
    <xf numFmtId="0" fontId="31" fillId="0" borderId="30" xfId="18" applyFont="1" applyBorder="1" applyAlignment="1">
      <alignment horizontal="left" vertical="center" wrapText="1"/>
    </xf>
    <xf numFmtId="173" fontId="3" fillId="0" borderId="32" xfId="18" applyNumberFormat="1" applyBorder="1"/>
    <xf numFmtId="173" fontId="3" fillId="0" borderId="0" xfId="18" applyNumberFormat="1" applyBorder="1"/>
    <xf numFmtId="0" fontId="32" fillId="0" borderId="0" xfId="18" applyFont="1"/>
    <xf numFmtId="0" fontId="32" fillId="0" borderId="0" xfId="18" applyFont="1" applyAlignment="1">
      <alignment horizontal="center"/>
    </xf>
    <xf numFmtId="174" fontId="32" fillId="0" borderId="0" xfId="18" applyNumberFormat="1" applyFont="1"/>
    <xf numFmtId="175" fontId="32" fillId="0" borderId="0" xfId="18" applyNumberFormat="1" applyFont="1"/>
    <xf numFmtId="176" fontId="32" fillId="0" borderId="0" xfId="18" applyNumberFormat="1" applyFont="1"/>
    <xf numFmtId="2" fontId="32" fillId="0" borderId="0" xfId="18" applyNumberFormat="1" applyFont="1"/>
    <xf numFmtId="177" fontId="32" fillId="0" borderId="0" xfId="18" applyNumberFormat="1" applyFont="1"/>
    <xf numFmtId="0" fontId="33" fillId="0" borderId="0" xfId="18" applyFont="1"/>
    <xf numFmtId="0" fontId="33" fillId="2" borderId="0" xfId="18" applyFont="1" applyFill="1" applyAlignment="1">
      <alignment horizontal="center"/>
    </xf>
    <xf numFmtId="174" fontId="33" fillId="2" borderId="33" xfId="18" applyNumberFormat="1" applyFont="1" applyFill="1" applyBorder="1"/>
    <xf numFmtId="175" fontId="33" fillId="2" borderId="29" xfId="18" applyNumberFormat="1" applyFont="1" applyFill="1" applyBorder="1"/>
    <xf numFmtId="176" fontId="33" fillId="2" borderId="29" xfId="18" applyNumberFormat="1" applyFont="1" applyFill="1" applyBorder="1"/>
    <xf numFmtId="2" fontId="33" fillId="2" borderId="29" xfId="18" applyNumberFormat="1" applyFont="1" applyFill="1" applyBorder="1"/>
    <xf numFmtId="0" fontId="33" fillId="2" borderId="29" xfId="18" applyFont="1" applyFill="1" applyBorder="1"/>
    <xf numFmtId="177" fontId="33" fillId="2" borderId="29" xfId="18" applyNumberFormat="1" applyFont="1" applyFill="1" applyBorder="1"/>
    <xf numFmtId="0" fontId="33" fillId="2" borderId="31" xfId="18" applyFont="1" applyFill="1" applyBorder="1"/>
    <xf numFmtId="49" fontId="32" fillId="0" borderId="0" xfId="18" applyNumberFormat="1" applyFont="1"/>
    <xf numFmtId="49" fontId="32" fillId="0" borderId="34" xfId="18" applyNumberFormat="1" applyFont="1" applyBorder="1" applyAlignment="1">
      <alignment horizontal="center"/>
    </xf>
    <xf numFmtId="174" fontId="32" fillId="0" borderId="35" xfId="18" applyNumberFormat="1" applyFont="1" applyBorder="1"/>
    <xf numFmtId="175" fontId="32" fillId="0" borderId="34" xfId="18" applyNumberFormat="1" applyFont="1" applyBorder="1"/>
    <xf numFmtId="176" fontId="32" fillId="0" borderId="34" xfId="18" applyNumberFormat="1" applyFont="1" applyBorder="1"/>
    <xf numFmtId="2" fontId="33" fillId="0" borderId="34" xfId="18" applyNumberFormat="1" applyFont="1" applyBorder="1"/>
    <xf numFmtId="2" fontId="32" fillId="0" borderId="34" xfId="18" applyNumberFormat="1" applyFont="1" applyBorder="1"/>
    <xf numFmtId="49" fontId="32" fillId="0" borderId="34" xfId="18" applyNumberFormat="1" applyFont="1" applyBorder="1"/>
    <xf numFmtId="49" fontId="33" fillId="0" borderId="34" xfId="18" applyNumberFormat="1" applyFont="1" applyBorder="1"/>
    <xf numFmtId="177" fontId="32" fillId="0" borderId="34" xfId="18" applyNumberFormat="1" applyFont="1" applyBorder="1"/>
    <xf numFmtId="0" fontId="32" fillId="0" borderId="36" xfId="18" applyFont="1" applyBorder="1"/>
    <xf numFmtId="49" fontId="32" fillId="0" borderId="37" xfId="18" applyNumberFormat="1" applyFont="1" applyBorder="1" applyAlignment="1">
      <alignment horizontal="center"/>
    </xf>
    <xf numFmtId="174" fontId="32" fillId="0" borderId="38" xfId="18" applyNumberFormat="1" applyFont="1" applyBorder="1"/>
    <xf numFmtId="175" fontId="32" fillId="0" borderId="37" xfId="18" applyNumberFormat="1" applyFont="1" applyBorder="1"/>
    <xf numFmtId="176" fontId="32" fillId="0" borderId="37" xfId="18" applyNumberFormat="1" applyFont="1" applyBorder="1"/>
    <xf numFmtId="2" fontId="32" fillId="0" borderId="37" xfId="18" applyNumberFormat="1" applyFont="1" applyBorder="1"/>
    <xf numFmtId="49" fontId="32" fillId="0" borderId="37" xfId="18" applyNumberFormat="1" applyFont="1" applyBorder="1"/>
    <xf numFmtId="177" fontId="32" fillId="0" borderId="37" xfId="18" applyNumberFormat="1" applyFont="1" applyBorder="1"/>
    <xf numFmtId="0" fontId="32" fillId="0" borderId="39" xfId="18" applyFont="1" applyBorder="1"/>
    <xf numFmtId="49" fontId="33" fillId="0" borderId="37" xfId="18" applyNumberFormat="1" applyFont="1" applyBorder="1"/>
    <xf numFmtId="0" fontId="34" fillId="0" borderId="0" xfId="18" applyFont="1"/>
    <xf numFmtId="49" fontId="34" fillId="0" borderId="0" xfId="18" applyNumberFormat="1" applyFont="1"/>
    <xf numFmtId="49" fontId="34" fillId="0" borderId="40" xfId="18" applyNumberFormat="1" applyFont="1" applyBorder="1" applyAlignment="1">
      <alignment horizontal="center"/>
    </xf>
    <xf numFmtId="174" fontId="34" fillId="0" borderId="41" xfId="18" applyNumberFormat="1" applyFont="1" applyBorder="1"/>
    <xf numFmtId="175" fontId="34" fillId="0" borderId="40" xfId="18" applyNumberFormat="1" applyFont="1" applyBorder="1"/>
    <xf numFmtId="176" fontId="34" fillId="0" borderId="40" xfId="18" applyNumberFormat="1" applyFont="1" applyBorder="1"/>
    <xf numFmtId="2" fontId="34" fillId="0" borderId="40" xfId="18" applyNumberFormat="1" applyFont="1" applyBorder="1"/>
    <xf numFmtId="49" fontId="34" fillId="0" borderId="40" xfId="18" applyNumberFormat="1" applyFont="1" applyBorder="1"/>
    <xf numFmtId="177" fontId="34" fillId="0" borderId="40" xfId="18" applyNumberFormat="1" applyFont="1" applyBorder="1"/>
    <xf numFmtId="0" fontId="34" fillId="0" borderId="42" xfId="18" applyFont="1" applyBorder="1"/>
    <xf numFmtId="49" fontId="33" fillId="0" borderId="0" xfId="18" applyNumberFormat="1" applyFont="1"/>
    <xf numFmtId="49" fontId="33" fillId="2" borderId="0" xfId="18" applyNumberFormat="1" applyFont="1" applyFill="1" applyBorder="1" applyAlignment="1">
      <alignment horizontal="center"/>
    </xf>
    <xf numFmtId="174" fontId="33" fillId="2" borderId="43" xfId="18" applyNumberFormat="1" applyFont="1" applyFill="1" applyBorder="1"/>
    <xf numFmtId="175" fontId="33" fillId="2" borderId="0" xfId="18" applyNumberFormat="1" applyFont="1" applyFill="1" applyBorder="1"/>
    <xf numFmtId="176" fontId="33" fillId="2" borderId="0" xfId="18" applyNumberFormat="1" applyFont="1" applyFill="1" applyBorder="1"/>
    <xf numFmtId="2" fontId="33" fillId="2" borderId="0" xfId="18" applyNumberFormat="1" applyFont="1" applyFill="1" applyBorder="1"/>
    <xf numFmtId="49" fontId="33" fillId="2" borderId="0" xfId="18" applyNumberFormat="1" applyFont="1" applyFill="1" applyBorder="1"/>
    <xf numFmtId="177" fontId="33" fillId="2" borderId="0" xfId="18" applyNumberFormat="1" applyFont="1" applyFill="1" applyBorder="1"/>
    <xf numFmtId="0" fontId="33" fillId="2" borderId="32" xfId="18" applyFont="1" applyFill="1" applyBorder="1"/>
    <xf numFmtId="2" fontId="33" fillId="0" borderId="37" xfId="18" applyNumberFormat="1" applyFont="1" applyBorder="1"/>
    <xf numFmtId="176" fontId="33" fillId="2" borderId="44" xfId="18" applyNumberFormat="1" applyFont="1" applyFill="1" applyBorder="1"/>
    <xf numFmtId="174" fontId="32" fillId="0" borderId="33" xfId="18" applyNumberFormat="1" applyFont="1" applyBorder="1"/>
    <xf numFmtId="175" fontId="32" fillId="0" borderId="29" xfId="18" applyNumberFormat="1" applyFont="1" applyBorder="1"/>
    <xf numFmtId="2" fontId="32" fillId="0" borderId="29" xfId="18" applyNumberFormat="1" applyFont="1" applyBorder="1"/>
    <xf numFmtId="49" fontId="32" fillId="0" borderId="29" xfId="18" applyNumberFormat="1" applyFont="1" applyBorder="1"/>
    <xf numFmtId="177" fontId="32" fillId="0" borderId="29" xfId="18" applyNumberFormat="1" applyFont="1" applyBorder="1"/>
    <xf numFmtId="0" fontId="32" fillId="0" borderId="31" xfId="18" applyFont="1" applyBorder="1"/>
    <xf numFmtId="0" fontId="32" fillId="0" borderId="45" xfId="18" applyFont="1" applyBorder="1"/>
    <xf numFmtId="0" fontId="32" fillId="0" borderId="43" xfId="18" applyFont="1" applyBorder="1"/>
    <xf numFmtId="174" fontId="34" fillId="0" borderId="46" xfId="18" applyNumberFormat="1" applyFont="1" applyBorder="1"/>
    <xf numFmtId="175" fontId="34" fillId="0" borderId="47" xfId="18" applyNumberFormat="1" applyFont="1" applyBorder="1"/>
    <xf numFmtId="176" fontId="34" fillId="0" borderId="47" xfId="18" applyNumberFormat="1" applyFont="1" applyBorder="1"/>
    <xf numFmtId="2" fontId="34" fillId="0" borderId="47" xfId="18" applyNumberFormat="1" applyFont="1" applyBorder="1"/>
    <xf numFmtId="0" fontId="34" fillId="0" borderId="47" xfId="18" applyFont="1" applyBorder="1"/>
    <xf numFmtId="177" fontId="34" fillId="0" borderId="47" xfId="18" applyNumberFormat="1" applyFont="1" applyBorder="1"/>
    <xf numFmtId="174" fontId="32" fillId="0" borderId="48" xfId="18" applyNumberFormat="1" applyFont="1" applyBorder="1"/>
    <xf numFmtId="175" fontId="32" fillId="0" borderId="49" xfId="18" applyNumberFormat="1" applyFont="1" applyBorder="1"/>
    <xf numFmtId="176" fontId="32" fillId="0" borderId="49" xfId="18" applyNumberFormat="1" applyFont="1" applyBorder="1"/>
    <xf numFmtId="2" fontId="32" fillId="0" borderId="49" xfId="18" applyNumberFormat="1" applyFont="1" applyBorder="1"/>
    <xf numFmtId="0" fontId="32" fillId="0" borderId="49" xfId="18" applyFont="1" applyBorder="1"/>
    <xf numFmtId="177" fontId="32" fillId="0" borderId="49" xfId="18" applyNumberFormat="1" applyFont="1" applyBorder="1"/>
    <xf numFmtId="0" fontId="32" fillId="0" borderId="50" xfId="18" applyFont="1" applyBorder="1"/>
    <xf numFmtId="0" fontId="35" fillId="0" borderId="0" xfId="18" applyFont="1" applyAlignment="1">
      <alignment vertical="center"/>
    </xf>
    <xf numFmtId="0" fontId="35" fillId="2" borderId="43" xfId="18" applyFont="1" applyFill="1" applyBorder="1" applyAlignment="1">
      <alignment vertical="center"/>
    </xf>
    <xf numFmtId="0" fontId="35" fillId="2" borderId="0" xfId="18" applyFont="1" applyFill="1" applyAlignment="1">
      <alignment vertical="center"/>
    </xf>
    <xf numFmtId="0" fontId="36" fillId="0" borderId="0" xfId="18" applyFont="1"/>
    <xf numFmtId="0" fontId="36" fillId="0" borderId="43" xfId="18" applyFont="1" applyBorder="1"/>
    <xf numFmtId="0" fontId="36" fillId="0" borderId="0" xfId="18" quotePrefix="1" applyFont="1"/>
    <xf numFmtId="174" fontId="32" fillId="0" borderId="43" xfId="18" applyNumberFormat="1" applyFont="1" applyBorder="1"/>
    <xf numFmtId="0" fontId="32" fillId="0" borderId="29" xfId="18" applyFont="1" applyBorder="1"/>
    <xf numFmtId="0" fontId="32" fillId="0" borderId="51" xfId="18" applyFont="1" applyBorder="1"/>
    <xf numFmtId="0" fontId="34" fillId="0" borderId="43" xfId="18" applyFont="1" applyBorder="1"/>
    <xf numFmtId="0" fontId="33" fillId="0" borderId="43" xfId="18" applyFont="1" applyBorder="1"/>
    <xf numFmtId="2" fontId="33" fillId="5" borderId="34" xfId="18" applyNumberFormat="1" applyFont="1" applyFill="1" applyBorder="1"/>
    <xf numFmtId="0" fontId="32" fillId="0" borderId="37" xfId="18" applyFont="1" applyBorder="1" applyAlignment="1">
      <alignment horizontal="center"/>
    </xf>
    <xf numFmtId="0" fontId="32" fillId="0" borderId="37" xfId="18" applyFont="1" applyBorder="1"/>
    <xf numFmtId="49" fontId="32" fillId="0" borderId="51" xfId="18" applyNumberFormat="1" applyFont="1" applyBorder="1" applyAlignment="1">
      <alignment horizontal="center"/>
    </xf>
    <xf numFmtId="174" fontId="32" fillId="0" borderId="34" xfId="18" applyNumberFormat="1" applyFont="1" applyBorder="1"/>
    <xf numFmtId="49" fontId="32" fillId="0" borderId="45" xfId="18" applyNumberFormat="1" applyFont="1" applyBorder="1" applyAlignment="1">
      <alignment horizontal="center"/>
    </xf>
    <xf numFmtId="174" fontId="32" fillId="0" borderId="37" xfId="18" applyNumberFormat="1" applyFont="1" applyBorder="1"/>
    <xf numFmtId="2" fontId="32" fillId="0" borderId="37" xfId="18" applyNumberFormat="1" applyFont="1" applyFill="1" applyBorder="1"/>
    <xf numFmtId="0" fontId="32" fillId="0" borderId="27" xfId="18" applyFont="1" applyBorder="1"/>
    <xf numFmtId="0" fontId="32" fillId="0" borderId="45" xfId="18" applyFont="1" applyBorder="1" applyAlignment="1">
      <alignment horizontal="center"/>
    </xf>
    <xf numFmtId="0" fontId="33" fillId="0" borderId="37" xfId="18" applyFont="1" applyBorder="1"/>
    <xf numFmtId="0" fontId="34" fillId="0" borderId="54" xfId="18" applyFont="1" applyBorder="1"/>
    <xf numFmtId="0" fontId="34" fillId="0" borderId="0" xfId="18" applyFont="1" applyAlignment="1">
      <alignment horizontal="center"/>
    </xf>
    <xf numFmtId="174" fontId="34" fillId="0" borderId="54" xfId="18" applyNumberFormat="1" applyFont="1" applyBorder="1"/>
    <xf numFmtId="175" fontId="34" fillId="0" borderId="0" xfId="18" applyNumberFormat="1" applyFont="1" applyBorder="1"/>
    <xf numFmtId="176" fontId="34" fillId="0" borderId="0" xfId="18" applyNumberFormat="1" applyFont="1" applyBorder="1"/>
    <xf numFmtId="2" fontId="34" fillId="0" borderId="0" xfId="18" applyNumberFormat="1" applyFont="1" applyBorder="1"/>
    <xf numFmtId="0" fontId="34" fillId="0" borderId="0" xfId="18" applyFont="1" applyBorder="1"/>
    <xf numFmtId="177" fontId="34" fillId="0" borderId="0" xfId="18" applyNumberFormat="1" applyFont="1" applyBorder="1"/>
    <xf numFmtId="0" fontId="34" fillId="0" borderId="32" xfId="18" applyFont="1" applyBorder="1"/>
    <xf numFmtId="174" fontId="32" fillId="0" borderId="55" xfId="18" applyNumberFormat="1" applyFont="1" applyBorder="1"/>
    <xf numFmtId="175" fontId="32" fillId="0" borderId="56" xfId="18" applyNumberFormat="1" applyFont="1" applyBorder="1"/>
    <xf numFmtId="176" fontId="32" fillId="0" borderId="56" xfId="18" applyNumberFormat="1" applyFont="1" applyBorder="1"/>
    <xf numFmtId="2" fontId="32" fillId="0" borderId="56" xfId="18" applyNumberFormat="1" applyFont="1" applyBorder="1"/>
    <xf numFmtId="0" fontId="32" fillId="0" borderId="56" xfId="18" applyFont="1" applyBorder="1"/>
    <xf numFmtId="177" fontId="32" fillId="0" borderId="56" xfId="18" applyNumberFormat="1" applyFont="1" applyBorder="1"/>
    <xf numFmtId="0" fontId="32" fillId="0" borderId="57" xfId="18" applyFont="1" applyBorder="1"/>
    <xf numFmtId="0" fontId="32" fillId="0" borderId="44" xfId="18" applyFont="1" applyBorder="1"/>
    <xf numFmtId="0" fontId="32" fillId="0" borderId="52" xfId="18" applyFont="1" applyBorder="1" applyAlignment="1">
      <alignment horizontal="center"/>
    </xf>
    <xf numFmtId="0" fontId="32" fillId="0" borderId="58" xfId="18" applyFont="1" applyBorder="1"/>
    <xf numFmtId="0" fontId="35" fillId="2" borderId="57" xfId="18" applyFont="1" applyFill="1" applyBorder="1" applyAlignment="1">
      <alignment vertical="center"/>
    </xf>
    <xf numFmtId="0" fontId="35" fillId="2" borderId="44" xfId="18" applyFont="1" applyFill="1" applyBorder="1" applyAlignment="1">
      <alignment vertical="center"/>
    </xf>
    <xf numFmtId="0" fontId="35" fillId="0" borderId="44" xfId="18" applyFont="1" applyBorder="1" applyAlignment="1">
      <alignment vertical="center"/>
    </xf>
    <xf numFmtId="0" fontId="35" fillId="2" borderId="44" xfId="18" applyFont="1" applyFill="1" applyBorder="1" applyAlignment="1">
      <alignment horizontal="center" vertical="center"/>
    </xf>
    <xf numFmtId="0" fontId="35" fillId="2" borderId="59" xfId="18" applyFont="1" applyFill="1" applyBorder="1" applyAlignment="1">
      <alignment vertical="center"/>
    </xf>
    <xf numFmtId="0" fontId="34" fillId="0" borderId="0" xfId="18" quotePrefix="1" applyFont="1"/>
    <xf numFmtId="178" fontId="32" fillId="0" borderId="0" xfId="18" applyNumberFormat="1" applyFont="1"/>
    <xf numFmtId="179" fontId="32" fillId="0" borderId="0" xfId="18" applyNumberFormat="1" applyFont="1"/>
    <xf numFmtId="178" fontId="37" fillId="0" borderId="0" xfId="18" applyNumberFormat="1" applyFont="1"/>
    <xf numFmtId="179" fontId="37" fillId="0" borderId="0" xfId="18" applyNumberFormat="1" applyFont="1"/>
    <xf numFmtId="2" fontId="37" fillId="0" borderId="0" xfId="18" applyNumberFormat="1" applyFont="1"/>
    <xf numFmtId="0" fontId="37" fillId="0" borderId="0" xfId="18" applyFont="1"/>
    <xf numFmtId="0" fontId="37" fillId="0" borderId="0" xfId="18" quotePrefix="1" applyFont="1"/>
    <xf numFmtId="178" fontId="34" fillId="0" borderId="60" xfId="18" applyNumberFormat="1" applyFont="1" applyBorder="1"/>
    <xf numFmtId="179" fontId="34" fillId="0" borderId="34" xfId="18" applyNumberFormat="1" applyFont="1" applyBorder="1"/>
    <xf numFmtId="2" fontId="34" fillId="0" borderId="34" xfId="18" applyNumberFormat="1" applyFont="1" applyBorder="1"/>
    <xf numFmtId="49" fontId="34" fillId="0" borderId="61" xfId="18" applyNumberFormat="1" applyFont="1" applyBorder="1"/>
    <xf numFmtId="0" fontId="34" fillId="0" borderId="36" xfId="18" applyFont="1" applyBorder="1"/>
    <xf numFmtId="178" fontId="37" fillId="0" borderId="62" xfId="18" applyNumberFormat="1" applyFont="1" applyBorder="1"/>
    <xf numFmtId="179" fontId="37" fillId="0" borderId="63" xfId="18" applyNumberFormat="1" applyFont="1" applyBorder="1"/>
    <xf numFmtId="2" fontId="37" fillId="0" borderId="63" xfId="18" applyNumberFormat="1" applyFont="1" applyBorder="1"/>
    <xf numFmtId="49" fontId="37" fillId="0" borderId="40" xfId="18" applyNumberFormat="1" applyFont="1" applyBorder="1"/>
    <xf numFmtId="0" fontId="37" fillId="0" borderId="64" xfId="18" applyFont="1" applyBorder="1"/>
    <xf numFmtId="178" fontId="37" fillId="2" borderId="46" xfId="18" applyNumberFormat="1" applyFont="1" applyFill="1" applyBorder="1"/>
    <xf numFmtId="179" fontId="37" fillId="2" borderId="47" xfId="18" applyNumberFormat="1" applyFont="1" applyFill="1" applyBorder="1"/>
    <xf numFmtId="2" fontId="37" fillId="2" borderId="47" xfId="18" applyNumberFormat="1" applyFont="1" applyFill="1" applyBorder="1"/>
    <xf numFmtId="49" fontId="37" fillId="2" borderId="47" xfId="18" applyNumberFormat="1" applyFont="1" applyFill="1" applyBorder="1"/>
    <xf numFmtId="0" fontId="37" fillId="2" borderId="65" xfId="18" applyFont="1" applyFill="1" applyBorder="1"/>
    <xf numFmtId="179" fontId="37" fillId="0" borderId="37" xfId="18" applyNumberFormat="1" applyFont="1" applyBorder="1"/>
    <xf numFmtId="2" fontId="37" fillId="0" borderId="37" xfId="18" applyNumberFormat="1" applyFont="1" applyBorder="1"/>
    <xf numFmtId="49" fontId="37" fillId="0" borderId="27" xfId="18" applyNumberFormat="1" applyFont="1" applyBorder="1"/>
    <xf numFmtId="0" fontId="37" fillId="0" borderId="39" xfId="18" applyFont="1" applyBorder="1"/>
    <xf numFmtId="178" fontId="37" fillId="0" borderId="38" xfId="18" applyNumberFormat="1" applyFont="1" applyBorder="1"/>
    <xf numFmtId="178" fontId="37" fillId="0" borderId="66" xfId="18" applyNumberFormat="1" applyFont="1" applyBorder="1"/>
    <xf numFmtId="179" fontId="37" fillId="0" borderId="67" xfId="18" applyNumberFormat="1" applyFont="1" applyBorder="1"/>
    <xf numFmtId="2" fontId="37" fillId="0" borderId="67" xfId="18" applyNumberFormat="1" applyFont="1" applyBorder="1"/>
    <xf numFmtId="49" fontId="37" fillId="0" borderId="54" xfId="18" applyNumberFormat="1" applyFont="1" applyBorder="1"/>
    <xf numFmtId="0" fontId="37" fillId="0" borderId="68" xfId="18" applyFont="1" applyBorder="1"/>
    <xf numFmtId="178" fontId="37" fillId="0" borderId="48" xfId="18" applyNumberFormat="1" applyFont="1" applyBorder="1" applyAlignment="1">
      <alignment horizontal="right"/>
    </xf>
    <xf numFmtId="179" fontId="37" fillId="0" borderId="49" xfId="18" applyNumberFormat="1" applyFont="1" applyBorder="1" applyAlignment="1">
      <alignment horizontal="right"/>
    </xf>
    <xf numFmtId="2" fontId="37" fillId="0" borderId="49" xfId="18" applyNumberFormat="1" applyFont="1" applyBorder="1" applyAlignment="1">
      <alignment horizontal="right"/>
    </xf>
    <xf numFmtId="0" fontId="37" fillId="0" borderId="49" xfId="18" applyFont="1" applyBorder="1" applyAlignment="1">
      <alignment horizontal="right"/>
    </xf>
    <xf numFmtId="0" fontId="37" fillId="0" borderId="58" xfId="18" applyFont="1" applyBorder="1" applyAlignment="1">
      <alignment horizontal="right"/>
    </xf>
    <xf numFmtId="178" fontId="35" fillId="2" borderId="46" xfId="18" applyNumberFormat="1" applyFont="1" applyFill="1" applyBorder="1" applyAlignment="1">
      <alignment vertical="center"/>
    </xf>
    <xf numFmtId="179" fontId="35" fillId="2" borderId="47" xfId="18" applyNumberFormat="1" applyFont="1" applyFill="1" applyBorder="1" applyAlignment="1">
      <alignment vertical="center"/>
    </xf>
    <xf numFmtId="2" fontId="35" fillId="2" borderId="47" xfId="18" applyNumberFormat="1" applyFont="1" applyFill="1" applyBorder="1" applyAlignment="1">
      <alignment vertical="center"/>
    </xf>
    <xf numFmtId="0" fontId="35" fillId="2" borderId="47" xfId="18" applyFont="1" applyFill="1" applyBorder="1" applyAlignment="1">
      <alignment vertical="center"/>
    </xf>
    <xf numFmtId="0" fontId="35" fillId="2" borderId="65" xfId="18" applyFont="1" applyFill="1" applyBorder="1" applyAlignment="1">
      <alignment vertical="center"/>
    </xf>
    <xf numFmtId="174" fontId="34" fillId="0" borderId="43" xfId="18" applyNumberFormat="1" applyFont="1" applyBorder="1"/>
    <xf numFmtId="0" fontId="32" fillId="0" borderId="49" xfId="18" applyFont="1" applyBorder="1" applyAlignment="1">
      <alignment horizontal="center"/>
    </xf>
    <xf numFmtId="0" fontId="35" fillId="2" borderId="0" xfId="18" applyFont="1" applyFill="1" applyAlignment="1">
      <alignment horizontal="center" vertical="center"/>
    </xf>
    <xf numFmtId="44" fontId="3" fillId="0" borderId="0" xfId="18" applyNumberFormat="1"/>
    <xf numFmtId="44" fontId="16" fillId="0" borderId="24" xfId="0" applyNumberFormat="1" applyFont="1" applyBorder="1"/>
    <xf numFmtId="0" fontId="16" fillId="0" borderId="24" xfId="0" applyFont="1" applyBorder="1"/>
    <xf numFmtId="0" fontId="16" fillId="0" borderId="24" xfId="0" applyFont="1" applyFill="1" applyBorder="1"/>
    <xf numFmtId="49" fontId="38" fillId="0" borderId="0" xfId="19"/>
    <xf numFmtId="49" fontId="39" fillId="0" borderId="0" xfId="20"/>
    <xf numFmtId="44" fontId="13" fillId="0" borderId="20" xfId="0" applyNumberFormat="1" applyFont="1" applyBorder="1" applyAlignment="1">
      <alignment vertical="center"/>
    </xf>
    <xf numFmtId="176" fontId="32" fillId="0" borderId="63" xfId="18" applyNumberFormat="1" applyFont="1" applyBorder="1"/>
    <xf numFmtId="176" fontId="32" fillId="0" borderId="69" xfId="18" applyNumberFormat="1" applyFont="1" applyBorder="1"/>
    <xf numFmtId="176" fontId="32" fillId="0" borderId="70" xfId="18" applyNumberFormat="1" applyFont="1" applyBorder="1"/>
    <xf numFmtId="0" fontId="2" fillId="3" borderId="30" xfId="18" applyFont="1" applyFill="1" applyBorder="1" applyAlignment="1">
      <alignment horizontal="left" vertical="center" wrapText="1"/>
    </xf>
    <xf numFmtId="43" fontId="12" fillId="4" borderId="6" xfId="0" applyNumberFormat="1" applyFont="1" applyFill="1" applyBorder="1" applyAlignment="1" applyProtection="1">
      <alignment vertical="center"/>
      <protection locked="0"/>
    </xf>
    <xf numFmtId="2" fontId="32" fillId="4" borderId="37" xfId="18" applyNumberFormat="1" applyFont="1" applyFill="1" applyBorder="1" applyProtection="1">
      <protection locked="0"/>
    </xf>
    <xf numFmtId="2" fontId="32" fillId="4" borderId="34" xfId="18" applyNumberFormat="1" applyFont="1" applyFill="1" applyBorder="1" applyProtection="1">
      <protection locked="0"/>
    </xf>
    <xf numFmtId="2" fontId="32" fillId="4" borderId="29" xfId="18" applyNumberFormat="1" applyFont="1" applyFill="1" applyBorder="1" applyProtection="1">
      <protection locked="0"/>
    </xf>
    <xf numFmtId="178" fontId="37" fillId="4" borderId="38" xfId="18" applyNumberFormat="1" applyFont="1" applyFill="1" applyBorder="1" applyProtection="1">
      <protection locked="0"/>
    </xf>
    <xf numFmtId="173" fontId="40" fillId="0" borderId="30" xfId="18" applyNumberFormat="1" applyFont="1" applyBorder="1" applyAlignment="1">
      <alignment horizontal="center" vertical="center"/>
    </xf>
    <xf numFmtId="0" fontId="9" fillId="0" borderId="0" xfId="0" applyNumberFormat="1" applyFont="1" applyAlignment="1">
      <alignment wrapText="1"/>
    </xf>
    <xf numFmtId="0" fontId="9" fillId="0" borderId="0" xfId="0" applyFont="1" applyAlignment="1">
      <alignment horizontal="left" wrapText="1"/>
    </xf>
    <xf numFmtId="44" fontId="16" fillId="0" borderId="0" xfId="0" applyNumberFormat="1" applyFont="1" applyFill="1" applyAlignment="1"/>
    <xf numFmtId="44" fontId="12" fillId="0" borderId="26" xfId="0" applyNumberFormat="1" applyFont="1" applyBorder="1" applyAlignment="1">
      <alignment vertical="center"/>
    </xf>
    <xf numFmtId="44" fontId="12" fillId="0" borderId="28" xfId="0" applyNumberFormat="1" applyFont="1" applyBorder="1" applyAlignment="1">
      <alignment vertical="center"/>
    </xf>
    <xf numFmtId="44" fontId="13" fillId="0" borderId="1" xfId="0" applyNumberFormat="1" applyFont="1" applyBorder="1" applyAlignment="1">
      <alignment vertical="center"/>
    </xf>
    <xf numFmtId="44" fontId="13" fillId="0" borderId="20" xfId="0" applyNumberFormat="1" applyFont="1" applyBorder="1" applyAlignment="1">
      <alignment vertical="center"/>
    </xf>
    <xf numFmtId="44" fontId="13" fillId="0" borderId="19" xfId="0" applyNumberFormat="1" applyFont="1" applyBorder="1" applyAlignment="1">
      <alignment vertical="center"/>
    </xf>
    <xf numFmtId="44" fontId="10" fillId="0" borderId="0" xfId="0" applyNumberFormat="1" applyFont="1" applyFill="1" applyAlignment="1"/>
    <xf numFmtId="168" fontId="15" fillId="0" borderId="0" xfId="0" applyNumberFormat="1" applyFont="1" applyFill="1" applyAlignment="1"/>
    <xf numFmtId="169" fontId="15" fillId="0" borderId="0" xfId="0" applyNumberFormat="1" applyFont="1" applyFill="1" applyAlignment="1">
      <alignment horizontal="right"/>
    </xf>
    <xf numFmtId="169" fontId="15" fillId="0" borderId="0" xfId="0" applyNumberFormat="1" applyFont="1" applyFill="1" applyAlignment="1"/>
    <xf numFmtId="0" fontId="13" fillId="0" borderId="25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32" fillId="0" borderId="0" xfId="18" applyFont="1" applyBorder="1" applyAlignment="1">
      <alignment horizontal="center" vertical="center" wrapText="1"/>
    </xf>
    <xf numFmtId="0" fontId="32" fillId="0" borderId="53" xfId="18" applyFont="1" applyBorder="1" applyAlignment="1">
      <alignment horizontal="center" vertical="center" wrapText="1"/>
    </xf>
    <xf numFmtId="0" fontId="32" fillId="0" borderId="29" xfId="18" applyFont="1" applyBorder="1" applyAlignment="1">
      <alignment horizontal="center" vertical="center" wrapText="1"/>
    </xf>
    <xf numFmtId="0" fontId="32" fillId="0" borderId="52" xfId="18" applyFont="1" applyBorder="1" applyAlignment="1">
      <alignment horizontal="center" vertical="center" wrapText="1"/>
    </xf>
    <xf numFmtId="0" fontId="1" fillId="3" borderId="30" xfId="18" applyFont="1" applyFill="1" applyBorder="1" applyAlignment="1">
      <alignment horizontal="left" vertical="center" wrapText="1"/>
    </xf>
  </cellXfs>
  <cellStyles count="21">
    <cellStyle name="celkem nabídka" xfId="1"/>
    <cellStyle name="ceny" xfId="2"/>
    <cellStyle name="číslo položky" xfId="3"/>
    <cellStyle name="hlavička-název položky" xfId="4"/>
    <cellStyle name="hlavička-popis položky" xfId="5"/>
    <cellStyle name="horní nadpis" xfId="6"/>
    <cellStyle name="nadpis" xfId="7"/>
    <cellStyle name="Název nabídky" xfId="8"/>
    <cellStyle name="Název nabídky-adresa firmy" xfId="9"/>
    <cellStyle name="Název nabídky-firma" xfId="10"/>
    <cellStyle name="Název nabídky-popis firmy" xfId="11"/>
    <cellStyle name="název položky" xfId="12"/>
    <cellStyle name="Normální" xfId="0" builtinId="0"/>
    <cellStyle name="Normální 2" xfId="18"/>
    <cellStyle name="podceny" xfId="13"/>
    <cellStyle name="podnázev" xfId="14"/>
    <cellStyle name="podpoložka" xfId="15"/>
    <cellStyle name="popis položky" xfId="16"/>
    <cellStyle name="Styl 1" xfId="17"/>
    <cellStyle name="Styl 2" xfId="19"/>
    <cellStyle name="Styl 3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Rozpočet1_44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ozpočet1_42" connectionId="6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Rozpočet1_34" connectionId="1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Rozpočet1_35" connectionId="2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Rozpočet1_78" connectionId="4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Rozpočet1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7" Type="http://schemas.openxmlformats.org/officeDocument/2006/relationships/queryTable" Target="../queryTables/queryTable6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3.bin"/><Relationship Id="rId6" Type="http://schemas.openxmlformats.org/officeDocument/2006/relationships/queryTable" Target="../queryTables/queryTable5.xml"/><Relationship Id="rId5" Type="http://schemas.openxmlformats.org/officeDocument/2006/relationships/queryTable" Target="../queryTables/queryTable4.xml"/><Relationship Id="rId4" Type="http://schemas.openxmlformats.org/officeDocument/2006/relationships/queryTable" Target="../queryTables/query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11"/>
  <sheetViews>
    <sheetView workbookViewId="0">
      <selection activeCell="C5" sqref="C5"/>
    </sheetView>
  </sheetViews>
  <sheetFormatPr defaultRowHeight="15"/>
  <cols>
    <col min="1" max="1" width="9.140625" style="107"/>
    <col min="2" max="2" width="78.7109375" style="107" customWidth="1"/>
    <col min="3" max="3" width="49.42578125" style="108" customWidth="1"/>
    <col min="4" max="16384" width="9.140625" style="107"/>
  </cols>
  <sheetData>
    <row r="1" spans="2:3" ht="15.75" thickBot="1">
      <c r="C1" s="112"/>
    </row>
    <row r="2" spans="2:3" ht="30.75" thickBot="1">
      <c r="B2" s="293" t="s">
        <v>413</v>
      </c>
      <c r="C2" s="111"/>
    </row>
    <row r="3" spans="2:3" ht="27.75" customHeight="1" thickBot="1">
      <c r="B3" s="293" t="s">
        <v>414</v>
      </c>
      <c r="C3" s="111"/>
    </row>
    <row r="4" spans="2:3" ht="70.5" customHeight="1" thickBot="1">
      <c r="B4" s="110" t="s">
        <v>71</v>
      </c>
      <c r="C4" s="299">
        <f>'Rekapitulace silnoproud'!F27+'Rekapitulace slaboproud'!F19+'Soupis položek regulace'!F113</f>
        <v>0</v>
      </c>
    </row>
    <row r="5" spans="2:3" ht="60.75" thickBot="1">
      <c r="B5" s="321" t="s">
        <v>415</v>
      </c>
    </row>
    <row r="8" spans="2:3">
      <c r="B8" s="109"/>
    </row>
    <row r="11" spans="2:3">
      <c r="C11" s="283"/>
    </row>
  </sheetData>
  <sheetProtection password="F533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I54"/>
  <sheetViews>
    <sheetView showGridLines="0" view="pageBreakPreview" zoomScale="150" zoomScaleNormal="150" zoomScaleSheetLayoutView="150" workbookViewId="0">
      <selection activeCell="B17" sqref="B17"/>
    </sheetView>
  </sheetViews>
  <sheetFormatPr defaultRowHeight="12.75"/>
  <cols>
    <col min="1" max="1" width="10.140625" bestFit="1" customWidth="1"/>
  </cols>
  <sheetData>
    <row r="5" spans="1:9" ht="26.25">
      <c r="A5" s="1" t="s">
        <v>0</v>
      </c>
      <c r="B5" s="2"/>
      <c r="C5" s="2"/>
      <c r="D5" s="2"/>
      <c r="E5" s="2"/>
      <c r="F5" s="2"/>
      <c r="G5" s="2"/>
      <c r="H5" s="2"/>
      <c r="I5" s="2"/>
    </row>
    <row r="7" spans="1:9" ht="18">
      <c r="A7" s="3"/>
      <c r="B7" s="2"/>
      <c r="C7" s="2"/>
      <c r="D7" s="2"/>
      <c r="E7" s="2"/>
      <c r="F7" s="2"/>
      <c r="G7" s="2"/>
      <c r="H7" s="2"/>
      <c r="I7" s="2"/>
    </row>
    <row r="9" spans="1:9">
      <c r="A9" s="4" t="s">
        <v>1</v>
      </c>
      <c r="B9" s="2"/>
      <c r="C9" s="2"/>
      <c r="D9" s="2"/>
      <c r="E9" s="4"/>
      <c r="F9" s="2"/>
      <c r="G9" s="2"/>
      <c r="H9" s="2"/>
      <c r="I9" s="2"/>
    </row>
    <row r="10" spans="1:9">
      <c r="A10" s="2" t="s">
        <v>403</v>
      </c>
      <c r="B10" s="2"/>
      <c r="C10" s="2"/>
      <c r="D10" s="2"/>
      <c r="E10" s="2"/>
      <c r="F10" s="2"/>
      <c r="G10" s="2"/>
      <c r="H10" s="2"/>
      <c r="I10" s="2"/>
    </row>
    <row r="11" spans="1:9">
      <c r="A11" s="2" t="s">
        <v>404</v>
      </c>
      <c r="B11" s="2"/>
      <c r="C11" s="2"/>
      <c r="D11" s="2"/>
      <c r="E11" s="2"/>
      <c r="F11" s="2"/>
      <c r="G11" s="2"/>
      <c r="H11" s="2"/>
      <c r="I11" s="2"/>
    </row>
    <row r="12" spans="1:9">
      <c r="A12" s="2"/>
      <c r="B12" s="2"/>
      <c r="C12" s="2"/>
      <c r="D12" s="2"/>
      <c r="E12" s="2"/>
      <c r="F12" s="2"/>
      <c r="G12" s="2"/>
      <c r="H12" s="2"/>
      <c r="I12" s="2"/>
    </row>
    <row r="13" spans="1:9">
      <c r="A13" s="4" t="s">
        <v>2</v>
      </c>
      <c r="B13" s="2"/>
      <c r="C13" s="2"/>
      <c r="D13" s="2"/>
      <c r="E13" s="2"/>
      <c r="F13" s="2"/>
      <c r="G13" s="2"/>
      <c r="H13" s="2"/>
      <c r="I13" s="2"/>
    </row>
    <row r="14" spans="1:9">
      <c r="A14" s="2" t="s">
        <v>405</v>
      </c>
      <c r="B14" s="2"/>
      <c r="C14" s="2"/>
      <c r="D14" s="2"/>
      <c r="E14" s="2"/>
      <c r="F14" s="2"/>
      <c r="G14" s="2"/>
      <c r="H14" s="2"/>
      <c r="I14" s="2"/>
    </row>
    <row r="15" spans="1:9">
      <c r="A15" s="2"/>
      <c r="B15" s="2"/>
      <c r="C15" s="2"/>
      <c r="D15" s="2"/>
      <c r="E15" s="2"/>
      <c r="F15" s="2"/>
      <c r="G15" s="2"/>
      <c r="H15" s="2"/>
      <c r="I15" s="2"/>
    </row>
    <row r="17" spans="1:9" ht="15.75">
      <c r="A17" s="5"/>
      <c r="B17" s="2"/>
      <c r="C17" s="2"/>
      <c r="D17" s="2"/>
      <c r="E17" s="2"/>
      <c r="F17" s="2"/>
      <c r="G17" s="2"/>
      <c r="H17" s="2"/>
      <c r="I17" s="2"/>
    </row>
    <row r="26" spans="1:9" s="7" customFormat="1" ht="12">
      <c r="A26" s="287"/>
    </row>
    <row r="27" spans="1:9" s="7" customFormat="1" ht="9.75">
      <c r="A27" s="288"/>
    </row>
    <row r="28" spans="1:9" s="7" customFormat="1" ht="9.75">
      <c r="A28" s="288"/>
    </row>
    <row r="29" spans="1:9" s="7" customFormat="1" ht="9.75">
      <c r="A29" s="8"/>
    </row>
    <row r="30" spans="1:9" s="7" customFormat="1" ht="9.75">
      <c r="A30" s="8"/>
    </row>
    <row r="31" spans="1:9" s="7" customFormat="1" ht="9.75">
      <c r="A31" s="8"/>
    </row>
    <row r="32" spans="1:9" s="7" customFormat="1" ht="9.75"/>
    <row r="33" spans="1:9" s="7" customFormat="1" ht="9.75"/>
    <row r="34" spans="1:9" s="7" customFormat="1" ht="9.75"/>
    <row r="35" spans="1:9" s="7" customFormat="1" ht="9.75"/>
    <row r="36" spans="1:9" s="7" customFormat="1" ht="9.75"/>
    <row r="37" spans="1:9" s="7" customFormat="1" ht="9.75" customHeight="1">
      <c r="A37" s="6" t="s">
        <v>3</v>
      </c>
    </row>
    <row r="38" spans="1:9" s="7" customFormat="1" ht="50.25" customHeight="1">
      <c r="A38" s="300" t="s">
        <v>4</v>
      </c>
      <c r="B38" s="300"/>
      <c r="C38" s="300"/>
      <c r="D38" s="300"/>
      <c r="E38" s="300"/>
      <c r="F38" s="300"/>
      <c r="G38" s="300"/>
      <c r="H38" s="300"/>
      <c r="I38" s="300"/>
    </row>
    <row r="39" spans="1:9" s="7" customFormat="1" ht="9.75">
      <c r="A39" s="9" t="s">
        <v>5</v>
      </c>
    </row>
    <row r="40" spans="1:9" s="7" customFormat="1" ht="23.25" customHeight="1">
      <c r="A40" s="301" t="s">
        <v>410</v>
      </c>
      <c r="B40" s="301"/>
      <c r="C40" s="301"/>
      <c r="D40" s="301"/>
      <c r="E40" s="301"/>
      <c r="F40" s="301"/>
      <c r="G40" s="301"/>
      <c r="H40" s="301"/>
      <c r="I40" s="301"/>
    </row>
    <row r="41" spans="1:9" s="7" customFormat="1" ht="21.75" customHeight="1">
      <c r="A41" s="301" t="s">
        <v>411</v>
      </c>
      <c r="B41" s="301"/>
      <c r="C41" s="301"/>
      <c r="D41" s="301"/>
      <c r="E41" s="301"/>
      <c r="F41" s="301"/>
      <c r="G41" s="301"/>
      <c r="H41" s="301"/>
      <c r="I41" s="301"/>
    </row>
    <row r="42" spans="1:9" s="7" customFormat="1" ht="24.75" customHeight="1">
      <c r="A42" s="301" t="s">
        <v>412</v>
      </c>
      <c r="B42" s="301"/>
      <c r="C42" s="301"/>
      <c r="D42" s="301"/>
      <c r="E42" s="301"/>
      <c r="F42" s="301"/>
      <c r="G42" s="301"/>
      <c r="H42" s="301"/>
      <c r="I42" s="301"/>
    </row>
    <row r="43" spans="1:9" s="7" customFormat="1" ht="9.75"/>
    <row r="44" spans="1:9" s="7" customFormat="1" ht="9.75">
      <c r="A44" s="8"/>
    </row>
    <row r="47" spans="1:9">
      <c r="A47" s="10"/>
    </row>
    <row r="48" spans="1:9">
      <c r="A48" s="10"/>
    </row>
    <row r="49" spans="1:1">
      <c r="A49" s="10"/>
    </row>
    <row r="53" spans="1:1" s="7" customFormat="1" ht="9.75"/>
    <row r="54" spans="1:1" s="7" customFormat="1" ht="9.75">
      <c r="A54" s="11"/>
    </row>
  </sheetData>
  <sheetProtection password="F533" sheet="1" objects="1" scenarios="1" selectLockedCells="1"/>
  <mergeCells count="4">
    <mergeCell ref="A38:I38"/>
    <mergeCell ref="A40:I40"/>
    <mergeCell ref="A41:I41"/>
    <mergeCell ref="A42:I42"/>
  </mergeCells>
  <printOptions horizontalCentered="1"/>
  <pageMargins left="0.78740157480314965" right="0.78740157480314965" top="0.98425196850393704" bottom="0.98425196850393704" header="0.51181102362204722" footer="0.51181102362204722"/>
  <pageSetup paperSize="9" orientation="portrait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"/>
  <sheetViews>
    <sheetView showGridLines="0" view="pageBreakPreview" topLeftCell="A40" zoomScale="150" zoomScaleNormal="150" zoomScaleSheetLayoutView="150" zoomScalePageLayoutView="120" workbookViewId="0">
      <selection activeCell="G48" sqref="G48"/>
    </sheetView>
  </sheetViews>
  <sheetFormatPr defaultRowHeight="12.75"/>
  <cols>
    <col min="1" max="1" width="2.42578125" customWidth="1"/>
    <col min="2" max="2" width="45" customWidth="1"/>
    <col min="3" max="3" width="3" customWidth="1"/>
    <col min="4" max="4" width="7.42578125" customWidth="1"/>
    <col min="5" max="5" width="9.7109375" customWidth="1"/>
    <col min="6" max="6" width="13" customWidth="1"/>
    <col min="7" max="8" width="9.7109375" customWidth="1"/>
  </cols>
  <sheetData>
    <row r="1" spans="1:10" ht="9.9499999999999993" customHeight="1">
      <c r="A1" s="12"/>
      <c r="B1" s="13" t="s">
        <v>6</v>
      </c>
      <c r="C1" s="14"/>
      <c r="D1" s="14"/>
      <c r="E1" s="315" t="s">
        <v>7</v>
      </c>
      <c r="F1" s="315"/>
      <c r="G1" s="315" t="s">
        <v>8</v>
      </c>
      <c r="H1" s="315"/>
      <c r="I1" s="15"/>
      <c r="J1" s="15"/>
    </row>
    <row r="2" spans="1:10" ht="8.1" customHeight="1">
      <c r="A2" s="16" t="s">
        <v>9</v>
      </c>
      <c r="B2" s="17" t="s">
        <v>10</v>
      </c>
      <c r="C2" s="18" t="s">
        <v>11</v>
      </c>
      <c r="D2" s="19" t="s">
        <v>12</v>
      </c>
      <c r="E2" s="18" t="s">
        <v>13</v>
      </c>
      <c r="F2" s="19" t="s">
        <v>14</v>
      </c>
      <c r="G2" s="18" t="s">
        <v>13</v>
      </c>
      <c r="H2" s="19" t="s">
        <v>14</v>
      </c>
      <c r="I2" s="20"/>
      <c r="J2" s="20"/>
    </row>
    <row r="3" spans="1:10" ht="8.1" customHeight="1">
      <c r="A3" s="21">
        <f>1</f>
        <v>1</v>
      </c>
      <c r="B3" s="22" t="s">
        <v>15</v>
      </c>
      <c r="C3" s="23" t="s">
        <v>16</v>
      </c>
      <c r="D3" s="24">
        <v>4</v>
      </c>
      <c r="E3" s="294">
        <v>0</v>
      </c>
      <c r="F3" s="26">
        <f t="shared" ref="F3:F19" si="0">PRODUCT(D3,E3)</f>
        <v>0</v>
      </c>
      <c r="G3" s="294">
        <v>0</v>
      </c>
      <c r="H3" s="26">
        <f t="shared" ref="H3:H19" si="1">PRODUCT(D3,G3)</f>
        <v>0</v>
      </c>
      <c r="I3" s="27"/>
      <c r="J3" s="27"/>
    </row>
    <row r="4" spans="1:10" ht="8.1" customHeight="1">
      <c r="A4" s="21">
        <f t="shared" ref="A4:A19" si="2">(SUM(A3,1))</f>
        <v>2</v>
      </c>
      <c r="B4" s="28" t="s">
        <v>17</v>
      </c>
      <c r="C4" s="23" t="s">
        <v>18</v>
      </c>
      <c r="D4" s="24">
        <v>40</v>
      </c>
      <c r="E4" s="294">
        <v>0</v>
      </c>
      <c r="F4" s="26">
        <f t="shared" si="0"/>
        <v>0</v>
      </c>
      <c r="G4" s="294">
        <v>0</v>
      </c>
      <c r="H4" s="26">
        <f t="shared" si="1"/>
        <v>0</v>
      </c>
      <c r="I4" s="27"/>
      <c r="J4" s="27"/>
    </row>
    <row r="5" spans="1:10" ht="8.1" customHeight="1">
      <c r="A5" s="21">
        <f t="shared" si="2"/>
        <v>3</v>
      </c>
      <c r="B5" s="28" t="s">
        <v>19</v>
      </c>
      <c r="C5" s="23" t="s">
        <v>18</v>
      </c>
      <c r="D5" s="24">
        <v>20</v>
      </c>
      <c r="E5" s="294">
        <v>0</v>
      </c>
      <c r="F5" s="26">
        <f t="shared" si="0"/>
        <v>0</v>
      </c>
      <c r="G5" s="294">
        <v>0</v>
      </c>
      <c r="H5" s="26">
        <f t="shared" si="1"/>
        <v>0</v>
      </c>
      <c r="I5" s="27"/>
      <c r="J5" s="27"/>
    </row>
    <row r="6" spans="1:10" ht="8.1" customHeight="1">
      <c r="A6" s="21">
        <f t="shared" si="2"/>
        <v>4</v>
      </c>
      <c r="B6" s="28" t="s">
        <v>20</v>
      </c>
      <c r="C6" s="23" t="s">
        <v>18</v>
      </c>
      <c r="D6" s="24">
        <v>20</v>
      </c>
      <c r="E6" s="294">
        <v>0</v>
      </c>
      <c r="F6" s="26">
        <f t="shared" si="0"/>
        <v>0</v>
      </c>
      <c r="G6" s="294">
        <v>0</v>
      </c>
      <c r="H6" s="26">
        <f t="shared" si="1"/>
        <v>0</v>
      </c>
      <c r="I6" s="27"/>
      <c r="J6" s="27"/>
    </row>
    <row r="7" spans="1:10" ht="8.1" customHeight="1">
      <c r="A7" s="21">
        <f t="shared" si="2"/>
        <v>5</v>
      </c>
      <c r="B7" s="29" t="s">
        <v>21</v>
      </c>
      <c r="C7" s="23" t="s">
        <v>18</v>
      </c>
      <c r="D7" s="30">
        <v>20</v>
      </c>
      <c r="E7" s="294">
        <v>0</v>
      </c>
      <c r="F7" s="26">
        <f t="shared" si="0"/>
        <v>0</v>
      </c>
      <c r="G7" s="294">
        <v>0</v>
      </c>
      <c r="H7" s="26">
        <f t="shared" si="1"/>
        <v>0</v>
      </c>
      <c r="I7" s="27"/>
      <c r="J7" s="27"/>
    </row>
    <row r="8" spans="1:10" ht="8.1" customHeight="1">
      <c r="A8" s="21">
        <f t="shared" si="2"/>
        <v>6</v>
      </c>
      <c r="B8" s="29" t="s">
        <v>22</v>
      </c>
      <c r="C8" s="23" t="s">
        <v>18</v>
      </c>
      <c r="D8" s="30">
        <v>20</v>
      </c>
      <c r="E8" s="294">
        <v>0</v>
      </c>
      <c r="F8" s="26">
        <f t="shared" si="0"/>
        <v>0</v>
      </c>
      <c r="G8" s="294">
        <v>0</v>
      </c>
      <c r="H8" s="26">
        <f t="shared" si="1"/>
        <v>0</v>
      </c>
      <c r="I8" s="27"/>
      <c r="J8" s="27"/>
    </row>
    <row r="9" spans="1:10" ht="8.1" customHeight="1">
      <c r="A9" s="21">
        <f t="shared" si="2"/>
        <v>7</v>
      </c>
      <c r="B9" s="28" t="s">
        <v>23</v>
      </c>
      <c r="C9" s="23" t="s">
        <v>18</v>
      </c>
      <c r="D9" s="24">
        <v>10</v>
      </c>
      <c r="E9" s="294">
        <v>0</v>
      </c>
      <c r="F9" s="26">
        <f t="shared" si="0"/>
        <v>0</v>
      </c>
      <c r="G9" s="294">
        <v>0</v>
      </c>
      <c r="H9" s="26">
        <f t="shared" si="1"/>
        <v>0</v>
      </c>
      <c r="I9" s="31"/>
      <c r="J9" s="27"/>
    </row>
    <row r="10" spans="1:10" ht="8.1" customHeight="1">
      <c r="A10" s="21">
        <f t="shared" si="2"/>
        <v>8</v>
      </c>
      <c r="B10" s="28" t="s">
        <v>24</v>
      </c>
      <c r="C10" s="23" t="s">
        <v>18</v>
      </c>
      <c r="D10" s="24">
        <v>70</v>
      </c>
      <c r="E10" s="294">
        <v>0</v>
      </c>
      <c r="F10" s="26">
        <f t="shared" si="0"/>
        <v>0</v>
      </c>
      <c r="G10" s="294">
        <v>0</v>
      </c>
      <c r="H10" s="26">
        <f t="shared" si="1"/>
        <v>0</v>
      </c>
      <c r="I10" s="27"/>
      <c r="J10" s="27"/>
    </row>
    <row r="11" spans="1:10" ht="8.1" customHeight="1">
      <c r="A11" s="21">
        <f t="shared" si="2"/>
        <v>9</v>
      </c>
      <c r="B11" s="28" t="s">
        <v>25</v>
      </c>
      <c r="C11" s="23" t="s">
        <v>18</v>
      </c>
      <c r="D11" s="24">
        <v>80</v>
      </c>
      <c r="E11" s="294">
        <v>0</v>
      </c>
      <c r="F11" s="26">
        <f t="shared" si="0"/>
        <v>0</v>
      </c>
      <c r="G11" s="294">
        <v>0</v>
      </c>
      <c r="H11" s="26">
        <f t="shared" si="1"/>
        <v>0</v>
      </c>
      <c r="I11" s="27"/>
      <c r="J11" s="27"/>
    </row>
    <row r="12" spans="1:10" ht="8.1" customHeight="1">
      <c r="A12" s="21">
        <f t="shared" si="2"/>
        <v>10</v>
      </c>
      <c r="B12" s="28" t="s">
        <v>26</v>
      </c>
      <c r="C12" s="23" t="s">
        <v>18</v>
      </c>
      <c r="D12" s="24">
        <v>60</v>
      </c>
      <c r="E12" s="294">
        <v>0</v>
      </c>
      <c r="F12" s="26">
        <f t="shared" si="0"/>
        <v>0</v>
      </c>
      <c r="G12" s="294">
        <v>0</v>
      </c>
      <c r="H12" s="26">
        <f t="shared" si="1"/>
        <v>0</v>
      </c>
      <c r="I12" s="27"/>
      <c r="J12" s="27"/>
    </row>
    <row r="13" spans="1:10" ht="8.1" customHeight="1">
      <c r="A13" s="21">
        <f t="shared" si="2"/>
        <v>11</v>
      </c>
      <c r="B13" s="28" t="s">
        <v>27</v>
      </c>
      <c r="C13" s="23" t="s">
        <v>18</v>
      </c>
      <c r="D13" s="24">
        <v>20</v>
      </c>
      <c r="E13" s="294">
        <v>0</v>
      </c>
      <c r="F13" s="26">
        <f t="shared" si="0"/>
        <v>0</v>
      </c>
      <c r="G13" s="294">
        <v>0</v>
      </c>
      <c r="H13" s="26">
        <f t="shared" si="1"/>
        <v>0</v>
      </c>
      <c r="I13" s="27"/>
      <c r="J13" s="27"/>
    </row>
    <row r="14" spans="1:10" ht="8.1" customHeight="1">
      <c r="A14" s="21">
        <f t="shared" si="2"/>
        <v>12</v>
      </c>
      <c r="B14" s="28" t="s">
        <v>28</v>
      </c>
      <c r="C14" s="23" t="s">
        <v>18</v>
      </c>
      <c r="D14" s="24">
        <v>20</v>
      </c>
      <c r="E14" s="294">
        <v>0</v>
      </c>
      <c r="F14" s="26">
        <f t="shared" si="0"/>
        <v>0</v>
      </c>
      <c r="G14" s="294">
        <v>0</v>
      </c>
      <c r="H14" s="26">
        <f t="shared" si="1"/>
        <v>0</v>
      </c>
      <c r="I14" s="27"/>
      <c r="J14" s="27"/>
    </row>
    <row r="15" spans="1:10" ht="8.1" customHeight="1">
      <c r="A15" s="21">
        <f t="shared" si="2"/>
        <v>13</v>
      </c>
      <c r="B15" s="28" t="s">
        <v>29</v>
      </c>
      <c r="C15" s="23" t="s">
        <v>16</v>
      </c>
      <c r="D15" s="24">
        <v>6</v>
      </c>
      <c r="E15" s="294">
        <v>0</v>
      </c>
      <c r="F15" s="26">
        <f t="shared" si="0"/>
        <v>0</v>
      </c>
      <c r="G15" s="294">
        <v>0</v>
      </c>
      <c r="H15" s="26">
        <f t="shared" si="1"/>
        <v>0</v>
      </c>
      <c r="I15" s="27"/>
      <c r="J15" s="27"/>
    </row>
    <row r="16" spans="1:10" ht="8.1" customHeight="1">
      <c r="A16" s="21">
        <f t="shared" si="2"/>
        <v>14</v>
      </c>
      <c r="B16" s="32" t="s">
        <v>30</v>
      </c>
      <c r="C16" s="33" t="s">
        <v>16</v>
      </c>
      <c r="D16" s="34">
        <v>2</v>
      </c>
      <c r="E16" s="25">
        <v>0</v>
      </c>
      <c r="F16" s="26">
        <f t="shared" si="0"/>
        <v>0</v>
      </c>
      <c r="G16" s="294">
        <v>0</v>
      </c>
      <c r="H16" s="26">
        <f t="shared" si="1"/>
        <v>0</v>
      </c>
      <c r="I16" s="27"/>
      <c r="J16" s="27"/>
    </row>
    <row r="17" spans="1:10" ht="8.1" customHeight="1">
      <c r="A17" s="21">
        <f t="shared" si="2"/>
        <v>15</v>
      </c>
      <c r="B17" s="32" t="s">
        <v>31</v>
      </c>
      <c r="C17" s="33" t="s">
        <v>16</v>
      </c>
      <c r="D17" s="34">
        <v>1</v>
      </c>
      <c r="E17" s="25">
        <v>0</v>
      </c>
      <c r="F17" s="26">
        <f t="shared" si="0"/>
        <v>0</v>
      </c>
      <c r="G17" s="294">
        <v>0</v>
      </c>
      <c r="H17" s="26">
        <f t="shared" si="1"/>
        <v>0</v>
      </c>
      <c r="I17" s="27"/>
      <c r="J17" s="27"/>
    </row>
    <row r="18" spans="1:10" ht="8.1" customHeight="1">
      <c r="A18" s="21">
        <f t="shared" si="2"/>
        <v>16</v>
      </c>
      <c r="B18" s="32" t="s">
        <v>32</v>
      </c>
      <c r="C18" s="33" t="s">
        <v>33</v>
      </c>
      <c r="D18" s="34">
        <v>1</v>
      </c>
      <c r="E18" s="294">
        <v>0</v>
      </c>
      <c r="F18" s="26">
        <f t="shared" si="0"/>
        <v>0</v>
      </c>
      <c r="G18" s="294">
        <v>0</v>
      </c>
      <c r="H18" s="26">
        <f t="shared" si="1"/>
        <v>0</v>
      </c>
      <c r="I18" s="27"/>
      <c r="J18" s="27"/>
    </row>
    <row r="19" spans="1:10" ht="8.1" customHeight="1">
      <c r="A19" s="21">
        <f t="shared" si="2"/>
        <v>17</v>
      </c>
      <c r="B19" s="35" t="s">
        <v>34</v>
      </c>
      <c r="C19" s="36" t="s">
        <v>35</v>
      </c>
      <c r="D19" s="37">
        <v>30</v>
      </c>
      <c r="E19" s="294">
        <v>0</v>
      </c>
      <c r="F19" s="26">
        <f t="shared" si="0"/>
        <v>0</v>
      </c>
      <c r="G19" s="25">
        <v>0</v>
      </c>
      <c r="H19" s="26">
        <f t="shared" si="1"/>
        <v>0</v>
      </c>
      <c r="I19" s="27"/>
      <c r="J19" s="27"/>
    </row>
    <row r="20" spans="1:10" ht="8.1" customHeight="1">
      <c r="A20" s="38">
        <f>(SUM(A19,1))</f>
        <v>18</v>
      </c>
      <c r="B20" s="39"/>
      <c r="C20" s="40"/>
      <c r="D20" s="40"/>
      <c r="E20" s="40"/>
      <c r="F20" s="41">
        <f>SUM(F3:F19)</f>
        <v>0</v>
      </c>
      <c r="G20" s="39"/>
      <c r="H20" s="41">
        <f>SUM(H3:H19)</f>
        <v>0</v>
      </c>
      <c r="I20" s="42"/>
      <c r="J20" s="42"/>
    </row>
    <row r="21" spans="1:10" ht="8.1" customHeight="1">
      <c r="A21" s="43">
        <f>(SUM(A20,1))</f>
        <v>19</v>
      </c>
      <c r="B21" s="44" t="s">
        <v>36</v>
      </c>
      <c r="C21" s="45"/>
      <c r="D21" s="46">
        <v>3</v>
      </c>
      <c r="E21" s="45" t="s">
        <v>37</v>
      </c>
      <c r="F21" s="47">
        <f>ROUND(F20*D21*0.01,1)</f>
        <v>0</v>
      </c>
      <c r="G21" s="48"/>
      <c r="H21" s="49"/>
      <c r="I21" s="42"/>
      <c r="J21" s="42"/>
    </row>
    <row r="22" spans="1:10" ht="8.1" customHeight="1">
      <c r="A22" s="43">
        <f>(SUM(A21,1))</f>
        <v>20</v>
      </c>
      <c r="B22" s="44" t="s">
        <v>38</v>
      </c>
      <c r="C22" s="45"/>
      <c r="D22" s="46">
        <v>15</v>
      </c>
      <c r="E22" s="45" t="s">
        <v>37</v>
      </c>
      <c r="F22" s="50"/>
      <c r="G22" s="48"/>
      <c r="H22" s="47">
        <f>ROUND(H20*D22*0.01,1)</f>
        <v>0</v>
      </c>
      <c r="I22" s="42"/>
      <c r="J22" s="42"/>
    </row>
    <row r="23" spans="1:10" ht="8.1" customHeight="1">
      <c r="A23" s="51">
        <f>(SUM(A22,1))</f>
        <v>21</v>
      </c>
      <c r="B23" s="52" t="s">
        <v>39</v>
      </c>
      <c r="C23" s="53"/>
      <c r="D23" s="53"/>
      <c r="E23" s="53"/>
      <c r="F23" s="289">
        <f>SUM(F20:F22)</f>
        <v>0</v>
      </c>
      <c r="G23" s="54"/>
      <c r="H23" s="289">
        <f>SUM(H20:H22)</f>
        <v>0</v>
      </c>
      <c r="I23" s="42"/>
      <c r="J23" s="42"/>
    </row>
    <row r="24" spans="1:10" ht="8.1" customHeight="1">
      <c r="B24" s="55"/>
      <c r="C24" s="45"/>
      <c r="D24" s="45"/>
      <c r="E24" s="45"/>
      <c r="F24" s="56"/>
      <c r="G24" s="45"/>
      <c r="H24" s="56"/>
      <c r="I24" s="42"/>
      <c r="J24" s="42"/>
    </row>
    <row r="25" spans="1:10" ht="8.1" customHeight="1">
      <c r="B25" s="55"/>
      <c r="C25" s="45"/>
      <c r="D25" s="45"/>
      <c r="E25" s="45"/>
      <c r="F25" s="56"/>
      <c r="G25" s="45"/>
      <c r="H25" s="56"/>
      <c r="I25" s="42"/>
      <c r="J25" s="42"/>
    </row>
    <row r="26" spans="1:10" ht="8.1" customHeight="1"/>
    <row r="27" spans="1:10" ht="9.9499999999999993" customHeight="1">
      <c r="A27" s="12"/>
      <c r="B27" s="13" t="s">
        <v>40</v>
      </c>
      <c r="C27" s="14"/>
      <c r="D27" s="14"/>
      <c r="E27" s="315" t="s">
        <v>7</v>
      </c>
      <c r="F27" s="315"/>
      <c r="G27" s="315" t="s">
        <v>8</v>
      </c>
      <c r="H27" s="315"/>
    </row>
    <row r="28" spans="1:10" ht="8.1" customHeight="1">
      <c r="A28" s="16" t="s">
        <v>9</v>
      </c>
      <c r="B28" s="17" t="s">
        <v>10</v>
      </c>
      <c r="C28" s="18" t="s">
        <v>11</v>
      </c>
      <c r="D28" s="19" t="s">
        <v>12</v>
      </c>
      <c r="E28" s="18" t="s">
        <v>13</v>
      </c>
      <c r="F28" s="19" t="s">
        <v>14</v>
      </c>
      <c r="G28" s="18" t="s">
        <v>13</v>
      </c>
      <c r="H28" s="19" t="s">
        <v>14</v>
      </c>
      <c r="I28" s="15"/>
    </row>
    <row r="29" spans="1:10" ht="8.1" customHeight="1">
      <c r="A29" s="21">
        <f>(SUM(A23,1))</f>
        <v>22</v>
      </c>
      <c r="B29" s="22" t="s">
        <v>41</v>
      </c>
      <c r="C29" s="23" t="s">
        <v>16</v>
      </c>
      <c r="D29" s="24">
        <v>1</v>
      </c>
      <c r="E29" s="294">
        <v>0</v>
      </c>
      <c r="F29" s="26">
        <f t="shared" ref="F29:F35" si="3">PRODUCT(D29,E29)</f>
        <v>0</v>
      </c>
      <c r="G29" s="294">
        <v>0</v>
      </c>
      <c r="H29" s="26">
        <f t="shared" ref="H29:H35" si="4">PRODUCT(D29,G29)</f>
        <v>0</v>
      </c>
      <c r="I29" s="27"/>
      <c r="J29" s="27"/>
    </row>
    <row r="30" spans="1:10" ht="8.1" customHeight="1">
      <c r="A30" s="21">
        <f t="shared" ref="A30:A35" si="5">(SUM(A29,1))</f>
        <v>23</v>
      </c>
      <c r="B30" s="22" t="s">
        <v>42</v>
      </c>
      <c r="C30" s="23" t="s">
        <v>16</v>
      </c>
      <c r="D30" s="24">
        <v>1</v>
      </c>
      <c r="E30" s="294">
        <v>0</v>
      </c>
      <c r="F30" s="26">
        <f t="shared" si="3"/>
        <v>0</v>
      </c>
      <c r="G30" s="294">
        <v>0</v>
      </c>
      <c r="H30" s="26">
        <f t="shared" si="4"/>
        <v>0</v>
      </c>
      <c r="I30" s="27"/>
      <c r="J30" s="27"/>
    </row>
    <row r="31" spans="1:10" ht="8.1" customHeight="1">
      <c r="A31" s="21">
        <f t="shared" si="5"/>
        <v>24</v>
      </c>
      <c r="B31" s="22" t="s">
        <v>43</v>
      </c>
      <c r="C31" s="23" t="s">
        <v>16</v>
      </c>
      <c r="D31" s="24">
        <v>1</v>
      </c>
      <c r="E31" s="294">
        <v>0</v>
      </c>
      <c r="F31" s="26">
        <f t="shared" si="3"/>
        <v>0</v>
      </c>
      <c r="G31" s="294">
        <v>0</v>
      </c>
      <c r="H31" s="26">
        <f t="shared" si="4"/>
        <v>0</v>
      </c>
      <c r="I31" s="27"/>
      <c r="J31" s="27"/>
    </row>
    <row r="32" spans="1:10" ht="18" customHeight="1">
      <c r="A32" s="21">
        <f t="shared" si="5"/>
        <v>25</v>
      </c>
      <c r="B32" s="22" t="s">
        <v>44</v>
      </c>
      <c r="C32" s="23" t="s">
        <v>16</v>
      </c>
      <c r="D32" s="24">
        <v>1</v>
      </c>
      <c r="E32" s="294">
        <v>0</v>
      </c>
      <c r="F32" s="26">
        <f t="shared" si="3"/>
        <v>0</v>
      </c>
      <c r="G32" s="294">
        <v>0</v>
      </c>
      <c r="H32" s="26">
        <f t="shared" si="4"/>
        <v>0</v>
      </c>
      <c r="I32" s="27"/>
      <c r="J32" s="27"/>
    </row>
    <row r="33" spans="1:10" ht="18" customHeight="1">
      <c r="A33" s="21">
        <f t="shared" si="5"/>
        <v>26</v>
      </c>
      <c r="B33" s="22" t="s">
        <v>45</v>
      </c>
      <c r="C33" s="23" t="s">
        <v>16</v>
      </c>
      <c r="D33" s="24">
        <v>1</v>
      </c>
      <c r="E33" s="294">
        <v>0</v>
      </c>
      <c r="F33" s="26">
        <f t="shared" si="3"/>
        <v>0</v>
      </c>
      <c r="G33" s="294">
        <v>0</v>
      </c>
      <c r="H33" s="26">
        <f t="shared" si="4"/>
        <v>0</v>
      </c>
      <c r="I33" s="27"/>
      <c r="J33" s="27"/>
    </row>
    <row r="34" spans="1:10" ht="18" customHeight="1">
      <c r="A34" s="21">
        <f t="shared" si="5"/>
        <v>27</v>
      </c>
      <c r="B34" s="22" t="s">
        <v>46</v>
      </c>
      <c r="C34" s="23" t="s">
        <v>16</v>
      </c>
      <c r="D34" s="24">
        <v>1</v>
      </c>
      <c r="E34" s="294">
        <v>0</v>
      </c>
      <c r="F34" s="26">
        <f t="shared" si="3"/>
        <v>0</v>
      </c>
      <c r="G34" s="294">
        <v>0</v>
      </c>
      <c r="H34" s="26">
        <f t="shared" si="4"/>
        <v>0</v>
      </c>
      <c r="I34" s="27"/>
      <c r="J34" s="27"/>
    </row>
    <row r="35" spans="1:10" ht="8.1" customHeight="1">
      <c r="A35" s="21">
        <f t="shared" si="5"/>
        <v>28</v>
      </c>
      <c r="B35" s="22" t="s">
        <v>47</v>
      </c>
      <c r="C35" s="23" t="s">
        <v>16</v>
      </c>
      <c r="D35" s="24">
        <v>1</v>
      </c>
      <c r="E35" s="294">
        <v>0</v>
      </c>
      <c r="F35" s="26">
        <f t="shared" si="3"/>
        <v>0</v>
      </c>
      <c r="G35" s="294">
        <v>0</v>
      </c>
      <c r="H35" s="26">
        <f t="shared" si="4"/>
        <v>0</v>
      </c>
      <c r="I35" s="27"/>
      <c r="J35" s="27"/>
    </row>
    <row r="36" spans="1:10" ht="8.1" customHeight="1">
      <c r="A36" s="38">
        <f>(SUM(A35,1))</f>
        <v>29</v>
      </c>
      <c r="B36" s="39"/>
      <c r="C36" s="40"/>
      <c r="D36" s="40"/>
      <c r="E36" s="40"/>
      <c r="F36" s="41">
        <f>SUM(F29:F35)</f>
        <v>0</v>
      </c>
      <c r="G36" s="39"/>
      <c r="H36" s="41">
        <f>SUM(H29:H35)</f>
        <v>0</v>
      </c>
      <c r="I36" s="42"/>
      <c r="J36" s="42"/>
    </row>
    <row r="37" spans="1:10" ht="8.1" customHeight="1">
      <c r="A37" s="43">
        <f>(SUM(A36,1))</f>
        <v>30</v>
      </c>
      <c r="B37" s="44" t="s">
        <v>36</v>
      </c>
      <c r="C37" s="45"/>
      <c r="D37" s="46">
        <v>3</v>
      </c>
      <c r="E37" s="45" t="s">
        <v>37</v>
      </c>
      <c r="F37" s="47">
        <f>ROUND(F36*D37*0.01,1)</f>
        <v>0</v>
      </c>
      <c r="G37" s="48"/>
      <c r="H37" s="49"/>
      <c r="I37" s="42"/>
      <c r="J37" s="42"/>
    </row>
    <row r="38" spans="1:10" ht="8.1" customHeight="1">
      <c r="A38" s="43">
        <f>(SUM(A37,1))</f>
        <v>31</v>
      </c>
      <c r="B38" s="44" t="s">
        <v>38</v>
      </c>
      <c r="C38" s="45"/>
      <c r="D38" s="46">
        <v>0</v>
      </c>
      <c r="E38" s="45" t="s">
        <v>37</v>
      </c>
      <c r="F38" s="50"/>
      <c r="G38" s="48"/>
      <c r="H38" s="47">
        <f>ROUND(H36*D38*0.01,1)</f>
        <v>0</v>
      </c>
      <c r="I38" s="42"/>
      <c r="J38" s="42"/>
    </row>
    <row r="39" spans="1:10" ht="8.1" customHeight="1">
      <c r="A39" s="51">
        <f>(SUM(A38,1))</f>
        <v>32</v>
      </c>
      <c r="B39" s="52" t="s">
        <v>39</v>
      </c>
      <c r="C39" s="53"/>
      <c r="D39" s="53"/>
      <c r="E39" s="53"/>
      <c r="F39" s="289">
        <f>SUM(F36:F38)</f>
        <v>0</v>
      </c>
      <c r="G39" s="54"/>
      <c r="H39" s="289">
        <f>SUM(H36:H38)</f>
        <v>0</v>
      </c>
      <c r="I39" s="42"/>
      <c r="J39" s="42"/>
    </row>
    <row r="40" spans="1:10" ht="8.1" customHeight="1">
      <c r="B40" s="55"/>
      <c r="C40" s="45"/>
      <c r="D40" s="45"/>
      <c r="E40" s="45"/>
      <c r="F40" s="56"/>
      <c r="G40" s="45"/>
      <c r="H40" s="56"/>
    </row>
    <row r="41" spans="1:10" ht="8.1" customHeight="1">
      <c r="B41" s="55"/>
      <c r="C41" s="45"/>
      <c r="D41" s="45"/>
      <c r="E41" s="45"/>
      <c r="F41" s="56"/>
      <c r="G41" s="45"/>
      <c r="H41" s="56"/>
    </row>
    <row r="42" spans="1:10" ht="8.1" customHeight="1"/>
    <row r="43" spans="1:10" ht="9.9499999999999993" customHeight="1">
      <c r="A43" s="12"/>
      <c r="B43" s="13" t="s">
        <v>48</v>
      </c>
      <c r="C43" s="14"/>
      <c r="D43" s="14"/>
      <c r="E43" s="315" t="s">
        <v>7</v>
      </c>
      <c r="F43" s="315"/>
      <c r="G43" s="315" t="s">
        <v>8</v>
      </c>
      <c r="H43" s="315"/>
    </row>
    <row r="44" spans="1:10" ht="8.1" customHeight="1">
      <c r="A44" s="16" t="s">
        <v>9</v>
      </c>
      <c r="B44" s="17" t="s">
        <v>10</v>
      </c>
      <c r="C44" s="18" t="s">
        <v>11</v>
      </c>
      <c r="D44" s="19" t="s">
        <v>12</v>
      </c>
      <c r="E44" s="18" t="s">
        <v>13</v>
      </c>
      <c r="F44" s="19" t="s">
        <v>14</v>
      </c>
      <c r="G44" s="18" t="s">
        <v>13</v>
      </c>
      <c r="H44" s="19" t="s">
        <v>14</v>
      </c>
      <c r="I44" s="15"/>
    </row>
    <row r="45" spans="1:10" ht="8.1" customHeight="1">
      <c r="A45" s="21">
        <f>(SUM(A39,1))</f>
        <v>33</v>
      </c>
      <c r="B45" s="57" t="s">
        <v>49</v>
      </c>
      <c r="C45" s="58" t="s">
        <v>16</v>
      </c>
      <c r="D45" s="59">
        <v>1</v>
      </c>
      <c r="E45" s="294">
        <v>0</v>
      </c>
      <c r="F45" s="26">
        <f t="shared" ref="F45:F52" si="6">PRODUCT(D45,E45)</f>
        <v>0</v>
      </c>
      <c r="G45" s="294">
        <v>0</v>
      </c>
      <c r="H45" s="26">
        <f t="shared" ref="H45:H52" si="7">PRODUCT(D45,G45)</f>
        <v>0</v>
      </c>
      <c r="I45" s="27"/>
      <c r="J45" s="27"/>
    </row>
    <row r="46" spans="1:10" ht="8.1" customHeight="1">
      <c r="A46" s="21">
        <f t="shared" ref="A46:A52" si="8">(SUM(A45,1))</f>
        <v>34</v>
      </c>
      <c r="B46" s="22" t="s">
        <v>50</v>
      </c>
      <c r="C46" s="58" t="s">
        <v>16</v>
      </c>
      <c r="D46" s="59">
        <v>1</v>
      </c>
      <c r="E46" s="294">
        <v>0</v>
      </c>
      <c r="F46" s="26">
        <f t="shared" si="6"/>
        <v>0</v>
      </c>
      <c r="G46" s="294">
        <v>0</v>
      </c>
      <c r="H46" s="26">
        <f t="shared" si="7"/>
        <v>0</v>
      </c>
      <c r="I46" s="27"/>
      <c r="J46" s="27"/>
    </row>
    <row r="47" spans="1:10" ht="8.1" customHeight="1">
      <c r="A47" s="21">
        <f t="shared" si="8"/>
        <v>35</v>
      </c>
      <c r="B47" s="60" t="s">
        <v>51</v>
      </c>
      <c r="C47" s="58" t="s">
        <v>16</v>
      </c>
      <c r="D47" s="61">
        <v>1</v>
      </c>
      <c r="E47" s="294">
        <v>0</v>
      </c>
      <c r="F47" s="26">
        <f t="shared" si="6"/>
        <v>0</v>
      </c>
      <c r="G47" s="294">
        <v>0</v>
      </c>
      <c r="H47" s="26">
        <f t="shared" si="7"/>
        <v>0</v>
      </c>
      <c r="I47" s="31"/>
      <c r="J47" s="27"/>
    </row>
    <row r="48" spans="1:10" ht="8.1" customHeight="1">
      <c r="A48" s="21">
        <f t="shared" si="8"/>
        <v>36</v>
      </c>
      <c r="B48" s="57" t="s">
        <v>52</v>
      </c>
      <c r="C48" s="58" t="s">
        <v>16</v>
      </c>
      <c r="D48" s="59">
        <v>1</v>
      </c>
      <c r="E48" s="294">
        <v>0</v>
      </c>
      <c r="F48" s="26">
        <f t="shared" si="6"/>
        <v>0</v>
      </c>
      <c r="G48" s="294">
        <v>0</v>
      </c>
      <c r="H48" s="26">
        <f t="shared" si="7"/>
        <v>0</v>
      </c>
      <c r="I48" s="27"/>
      <c r="J48" s="27"/>
    </row>
    <row r="49" spans="1:10" ht="8.1" customHeight="1">
      <c r="A49" s="21">
        <f t="shared" si="8"/>
        <v>37</v>
      </c>
      <c r="B49" s="57" t="s">
        <v>53</v>
      </c>
      <c r="C49" s="58" t="s">
        <v>16</v>
      </c>
      <c r="D49" s="59">
        <v>1</v>
      </c>
      <c r="E49" s="294">
        <v>0</v>
      </c>
      <c r="F49" s="26">
        <f t="shared" si="6"/>
        <v>0</v>
      </c>
      <c r="G49" s="294">
        <v>0</v>
      </c>
      <c r="H49" s="26">
        <f t="shared" si="7"/>
        <v>0</v>
      </c>
      <c r="I49" s="27"/>
      <c r="J49" s="27"/>
    </row>
    <row r="50" spans="1:10" ht="8.1" customHeight="1">
      <c r="A50" s="21">
        <f t="shared" si="8"/>
        <v>38</v>
      </c>
      <c r="B50" s="57" t="s">
        <v>54</v>
      </c>
      <c r="C50" s="58" t="s">
        <v>16</v>
      </c>
      <c r="D50" s="59">
        <v>1</v>
      </c>
      <c r="E50" s="294">
        <v>0</v>
      </c>
      <c r="F50" s="26">
        <f t="shared" si="6"/>
        <v>0</v>
      </c>
      <c r="G50" s="294">
        <v>0</v>
      </c>
      <c r="H50" s="26">
        <f t="shared" si="7"/>
        <v>0</v>
      </c>
      <c r="I50" s="27"/>
      <c r="J50" s="27"/>
    </row>
    <row r="51" spans="1:10" ht="8.1" customHeight="1">
      <c r="A51" s="21">
        <f t="shared" si="8"/>
        <v>39</v>
      </c>
      <c r="B51" s="57" t="s">
        <v>55</v>
      </c>
      <c r="C51" s="58" t="s">
        <v>16</v>
      </c>
      <c r="D51" s="59">
        <v>10</v>
      </c>
      <c r="E51" s="25">
        <v>0</v>
      </c>
      <c r="F51" s="26">
        <f t="shared" si="6"/>
        <v>0</v>
      </c>
      <c r="G51" s="294">
        <v>0</v>
      </c>
      <c r="H51" s="26">
        <f t="shared" si="7"/>
        <v>0</v>
      </c>
      <c r="I51" s="27"/>
      <c r="J51" s="27"/>
    </row>
    <row r="52" spans="1:10" ht="8.1" customHeight="1">
      <c r="A52" s="21">
        <f t="shared" si="8"/>
        <v>40</v>
      </c>
      <c r="B52" s="57" t="s">
        <v>56</v>
      </c>
      <c r="C52" s="58" t="s">
        <v>33</v>
      </c>
      <c r="D52" s="59">
        <v>1</v>
      </c>
      <c r="E52" s="294">
        <v>0</v>
      </c>
      <c r="F52" s="26">
        <f t="shared" si="6"/>
        <v>0</v>
      </c>
      <c r="G52" s="294">
        <v>0</v>
      </c>
      <c r="H52" s="26">
        <f t="shared" si="7"/>
        <v>0</v>
      </c>
      <c r="I52" s="31"/>
      <c r="J52" s="27"/>
    </row>
    <row r="53" spans="1:10" ht="8.1" customHeight="1">
      <c r="A53" s="38">
        <f>(SUM(A52,1))</f>
        <v>41</v>
      </c>
      <c r="B53" s="39"/>
      <c r="C53" s="40"/>
      <c r="D53" s="40"/>
      <c r="E53" s="40"/>
      <c r="F53" s="41">
        <f>SUM(F45:F52)</f>
        <v>0</v>
      </c>
      <c r="G53" s="39"/>
      <c r="H53" s="41">
        <f>SUM(H45:H52)</f>
        <v>0</v>
      </c>
      <c r="I53" s="42"/>
      <c r="J53" s="42"/>
    </row>
    <row r="54" spans="1:10" ht="8.1" customHeight="1">
      <c r="A54" s="43">
        <f>(SUM(A53,1))</f>
        <v>42</v>
      </c>
      <c r="B54" s="44" t="s">
        <v>36</v>
      </c>
      <c r="C54" s="45"/>
      <c r="D54" s="46">
        <v>3</v>
      </c>
      <c r="E54" s="45" t="s">
        <v>37</v>
      </c>
      <c r="F54" s="47">
        <f>ROUND(F53*D54*0.01,1)</f>
        <v>0</v>
      </c>
      <c r="G54" s="48"/>
      <c r="H54" s="49"/>
      <c r="I54" s="42"/>
      <c r="J54" s="42"/>
    </row>
    <row r="55" spans="1:10" ht="8.1" customHeight="1">
      <c r="A55" s="43">
        <f>(SUM(A54,1))</f>
        <v>43</v>
      </c>
      <c r="B55" s="44" t="s">
        <v>38</v>
      </c>
      <c r="C55" s="45"/>
      <c r="D55" s="46">
        <v>0</v>
      </c>
      <c r="E55" s="45" t="s">
        <v>37</v>
      </c>
      <c r="F55" s="50"/>
      <c r="G55" s="48"/>
      <c r="H55" s="47">
        <f>ROUND(H53*D55*0.01,1)</f>
        <v>0</v>
      </c>
      <c r="I55" s="42"/>
      <c r="J55" s="42"/>
    </row>
    <row r="56" spans="1:10" ht="8.1" customHeight="1">
      <c r="A56" s="51">
        <f>(SUM(A55,1))</f>
        <v>44</v>
      </c>
      <c r="B56" s="52" t="s">
        <v>39</v>
      </c>
      <c r="C56" s="53"/>
      <c r="D56" s="53"/>
      <c r="E56" s="53"/>
      <c r="F56" s="289">
        <f>SUM(F53:F55)</f>
        <v>0</v>
      </c>
      <c r="G56" s="54"/>
      <c r="H56" s="289">
        <f>SUM(H53:H55)</f>
        <v>0</v>
      </c>
      <c r="I56" s="42"/>
      <c r="J56" s="42"/>
    </row>
    <row r="57" spans="1:10" ht="8.1" customHeight="1"/>
    <row r="58" spans="1:10" ht="8.1" customHeight="1"/>
    <row r="59" spans="1:10" ht="9.9499999999999993" customHeight="1">
      <c r="A59" s="12"/>
      <c r="B59" s="13" t="s">
        <v>57</v>
      </c>
      <c r="C59" s="14"/>
      <c r="D59" s="14"/>
      <c r="E59" s="315" t="s">
        <v>7</v>
      </c>
      <c r="F59" s="315"/>
      <c r="G59" s="315" t="s">
        <v>8</v>
      </c>
      <c r="H59" s="315"/>
    </row>
    <row r="60" spans="1:10" ht="8.1" customHeight="1">
      <c r="A60" s="16" t="s">
        <v>9</v>
      </c>
      <c r="B60" s="17" t="s">
        <v>10</v>
      </c>
      <c r="C60" s="18" t="s">
        <v>11</v>
      </c>
      <c r="D60" s="19" t="s">
        <v>12</v>
      </c>
      <c r="E60" s="18" t="s">
        <v>13</v>
      </c>
      <c r="F60" s="19" t="s">
        <v>14</v>
      </c>
      <c r="G60" s="18" t="s">
        <v>13</v>
      </c>
      <c r="H60" s="19" t="s">
        <v>14</v>
      </c>
      <c r="I60" s="15"/>
      <c r="J60" s="15"/>
    </row>
    <row r="61" spans="1:10" ht="8.1" customHeight="1">
      <c r="A61" s="21">
        <f>(SUM(A56,1))</f>
        <v>45</v>
      </c>
      <c r="B61" s="32" t="s">
        <v>58</v>
      </c>
      <c r="C61" s="33" t="s">
        <v>59</v>
      </c>
      <c r="D61" s="34">
        <v>4</v>
      </c>
      <c r="E61" s="25">
        <v>0</v>
      </c>
      <c r="F61" s="26">
        <f t="shared" ref="F61:F62" si="9">PRODUCT(D61,E61)</f>
        <v>0</v>
      </c>
      <c r="G61" s="294">
        <v>0</v>
      </c>
      <c r="H61" s="26">
        <f t="shared" ref="H61:H62" si="10">PRODUCT(D61,G61)</f>
        <v>0</v>
      </c>
      <c r="I61" s="27"/>
      <c r="J61" s="27"/>
    </row>
    <row r="62" spans="1:10" ht="8.1" customHeight="1">
      <c r="A62" s="21">
        <f t="shared" ref="A62" si="11">(SUM(A61,1))</f>
        <v>46</v>
      </c>
      <c r="B62" s="28" t="s">
        <v>60</v>
      </c>
      <c r="C62" s="23" t="s">
        <v>59</v>
      </c>
      <c r="D62" s="24">
        <v>4</v>
      </c>
      <c r="E62" s="294">
        <v>0</v>
      </c>
      <c r="F62" s="26">
        <f t="shared" si="9"/>
        <v>0</v>
      </c>
      <c r="G62" s="294">
        <v>0</v>
      </c>
      <c r="H62" s="26">
        <f t="shared" si="10"/>
        <v>0</v>
      </c>
      <c r="I62" s="27"/>
      <c r="J62" s="27"/>
    </row>
    <row r="63" spans="1:10" ht="8.1" customHeight="1">
      <c r="A63" s="38">
        <f>(SUM(A62,1))</f>
        <v>47</v>
      </c>
      <c r="B63" s="39"/>
      <c r="C63" s="40"/>
      <c r="D63" s="40"/>
      <c r="E63" s="40"/>
      <c r="F63" s="41">
        <f>SUM(F61:F62)</f>
        <v>0</v>
      </c>
      <c r="G63" s="39"/>
      <c r="H63" s="41">
        <f>SUM(H61:H62)</f>
        <v>0</v>
      </c>
      <c r="I63" s="42"/>
      <c r="J63" s="42"/>
    </row>
    <row r="64" spans="1:10" ht="8.1" customHeight="1">
      <c r="A64" s="43">
        <f>(SUM(A63,1))</f>
        <v>48</v>
      </c>
      <c r="B64" s="44" t="s">
        <v>36</v>
      </c>
      <c r="C64" s="45"/>
      <c r="D64" s="46">
        <v>0</v>
      </c>
      <c r="E64" s="45" t="s">
        <v>37</v>
      </c>
      <c r="F64" s="47">
        <f>ROUND(F63*D64*0.01,1)</f>
        <v>0</v>
      </c>
      <c r="G64" s="48"/>
      <c r="H64" s="49"/>
      <c r="I64" s="42"/>
      <c r="J64" s="42"/>
    </row>
    <row r="65" spans="1:10" ht="8.1" customHeight="1">
      <c r="A65" s="43">
        <f>(SUM(A64,1))</f>
        <v>49</v>
      </c>
      <c r="B65" s="44" t="s">
        <v>38</v>
      </c>
      <c r="C65" s="45"/>
      <c r="D65" s="46">
        <v>0</v>
      </c>
      <c r="E65" s="45" t="s">
        <v>37</v>
      </c>
      <c r="F65" s="50"/>
      <c r="G65" s="48"/>
      <c r="H65" s="47">
        <f>ROUND(H63*D65*0.01,1)</f>
        <v>0</v>
      </c>
      <c r="I65" s="42"/>
      <c r="J65" s="42"/>
    </row>
    <row r="66" spans="1:10" ht="8.1" customHeight="1">
      <c r="A66" s="51">
        <f>(SUM(A65,1))</f>
        <v>50</v>
      </c>
      <c r="B66" s="52" t="s">
        <v>39</v>
      </c>
      <c r="C66" s="53"/>
      <c r="D66" s="53"/>
      <c r="E66" s="53"/>
      <c r="F66" s="289">
        <f>SUM(F63:F65)</f>
        <v>0</v>
      </c>
      <c r="G66" s="54"/>
      <c r="H66" s="289">
        <f>SUM(H63:H65)</f>
        <v>0</v>
      </c>
      <c r="I66" s="42"/>
      <c r="J66" s="42"/>
    </row>
    <row r="67" spans="1:10" ht="8.1" customHeight="1"/>
    <row r="68" spans="1:10" ht="8.1" customHeight="1"/>
    <row r="69" spans="1:10" ht="8.1" customHeight="1"/>
    <row r="70" spans="1:10" s="63" customFormat="1" ht="9.9499999999999993" customHeight="1">
      <c r="A70" s="12"/>
      <c r="B70" s="12" t="s">
        <v>61</v>
      </c>
      <c r="C70" s="62"/>
      <c r="D70" s="62"/>
      <c r="E70" s="316" t="s">
        <v>7</v>
      </c>
      <c r="F70" s="316"/>
      <c r="G70" s="316" t="s">
        <v>8</v>
      </c>
      <c r="H70" s="316"/>
    </row>
    <row r="71" spans="1:10" s="63" customFormat="1" ht="8.1" customHeight="1">
      <c r="A71" s="16" t="s">
        <v>9</v>
      </c>
      <c r="B71" s="64" t="s">
        <v>10</v>
      </c>
      <c r="C71" s="65" t="s">
        <v>11</v>
      </c>
      <c r="D71" s="66" t="s">
        <v>12</v>
      </c>
      <c r="E71" s="65" t="s">
        <v>13</v>
      </c>
      <c r="F71" s="66" t="s">
        <v>14</v>
      </c>
      <c r="G71" s="65" t="s">
        <v>13</v>
      </c>
      <c r="H71" s="66" t="s">
        <v>14</v>
      </c>
      <c r="I71" s="67"/>
      <c r="J71" s="67"/>
    </row>
    <row r="72" spans="1:10" s="63" customFormat="1" ht="8.1" customHeight="1">
      <c r="A72" s="21">
        <f>(SUM(A66,1))</f>
        <v>51</v>
      </c>
      <c r="B72" s="60" t="s">
        <v>62</v>
      </c>
      <c r="C72" s="68" t="s">
        <v>33</v>
      </c>
      <c r="D72" s="61">
        <v>1</v>
      </c>
      <c r="E72" s="25">
        <v>0</v>
      </c>
      <c r="F72" s="26">
        <f t="shared" ref="F72:F75" si="12">PRODUCT(D72,E72)</f>
        <v>0</v>
      </c>
      <c r="G72" s="294">
        <v>0</v>
      </c>
      <c r="H72" s="26">
        <f t="shared" ref="H72:H75" si="13">PRODUCT(D72,G72)</f>
        <v>0</v>
      </c>
      <c r="I72" s="69"/>
      <c r="J72" s="70"/>
    </row>
    <row r="73" spans="1:10" s="63" customFormat="1" ht="8.1" customHeight="1">
      <c r="A73" s="21">
        <f t="shared" ref="A73:A75" si="14">(SUM(A72,1))</f>
        <v>52</v>
      </c>
      <c r="B73" s="60" t="s">
        <v>63</v>
      </c>
      <c r="C73" s="68" t="s">
        <v>33</v>
      </c>
      <c r="D73" s="61">
        <v>1</v>
      </c>
      <c r="E73" s="25">
        <v>0</v>
      </c>
      <c r="F73" s="26">
        <f t="shared" si="12"/>
        <v>0</v>
      </c>
      <c r="G73" s="294">
        <v>0</v>
      </c>
      <c r="H73" s="26">
        <f t="shared" si="13"/>
        <v>0</v>
      </c>
      <c r="I73" s="69"/>
      <c r="J73" s="70"/>
    </row>
    <row r="74" spans="1:10" s="63" customFormat="1" ht="8.1" customHeight="1">
      <c r="A74" s="21">
        <f t="shared" si="14"/>
        <v>53</v>
      </c>
      <c r="B74" s="29" t="s">
        <v>64</v>
      </c>
      <c r="C74" s="71" t="s">
        <v>33</v>
      </c>
      <c r="D74" s="30">
        <v>1</v>
      </c>
      <c r="E74" s="25">
        <v>0</v>
      </c>
      <c r="F74" s="26">
        <f t="shared" si="12"/>
        <v>0</v>
      </c>
      <c r="G74" s="294">
        <v>0</v>
      </c>
      <c r="H74" s="26">
        <f t="shared" si="13"/>
        <v>0</v>
      </c>
      <c r="I74" s="69"/>
      <c r="J74" s="70"/>
    </row>
    <row r="75" spans="1:10" s="63" customFormat="1" ht="8.1" customHeight="1">
      <c r="A75" s="21">
        <f t="shared" si="14"/>
        <v>54</v>
      </c>
      <c r="B75" s="72" t="s">
        <v>65</v>
      </c>
      <c r="C75" s="68" t="s">
        <v>33</v>
      </c>
      <c r="D75" s="61">
        <v>1</v>
      </c>
      <c r="E75" s="25">
        <v>0</v>
      </c>
      <c r="F75" s="26">
        <f t="shared" si="12"/>
        <v>0</v>
      </c>
      <c r="G75" s="294">
        <v>0</v>
      </c>
      <c r="H75" s="26">
        <f t="shared" si="13"/>
        <v>0</v>
      </c>
      <c r="I75" s="69"/>
      <c r="J75" s="70"/>
    </row>
    <row r="76" spans="1:10" s="63" customFormat="1" ht="8.1" customHeight="1">
      <c r="A76" s="38">
        <f>(SUM(A75,1))</f>
        <v>55</v>
      </c>
      <c r="B76" s="73"/>
      <c r="C76" s="74"/>
      <c r="D76" s="74"/>
      <c r="E76" s="74"/>
      <c r="F76" s="75">
        <f>SUM(F72:F75)</f>
        <v>0</v>
      </c>
      <c r="G76" s="73"/>
      <c r="H76" s="75">
        <f>SUM(H72:H75)</f>
        <v>0</v>
      </c>
      <c r="I76" s="76"/>
      <c r="J76" s="76"/>
    </row>
    <row r="77" spans="1:10" s="63" customFormat="1" ht="8.1" customHeight="1">
      <c r="A77" s="43">
        <f>(SUM(A76,1))</f>
        <v>56</v>
      </c>
      <c r="B77" s="77" t="s">
        <v>36</v>
      </c>
      <c r="C77" s="78"/>
      <c r="D77" s="79">
        <v>0</v>
      </c>
      <c r="E77" s="78" t="s">
        <v>37</v>
      </c>
      <c r="F77" s="80">
        <f>ROUND(F76*D77*0.01,1)</f>
        <v>0</v>
      </c>
      <c r="G77" s="81"/>
      <c r="H77" s="82"/>
      <c r="I77" s="76"/>
      <c r="J77" s="76"/>
    </row>
    <row r="78" spans="1:10" s="63" customFormat="1" ht="8.1" customHeight="1">
      <c r="A78" s="43">
        <f>(SUM(A77,1))</f>
        <v>57</v>
      </c>
      <c r="B78" s="77" t="s">
        <v>38</v>
      </c>
      <c r="C78" s="78"/>
      <c r="D78" s="79">
        <v>0</v>
      </c>
      <c r="E78" s="78" t="s">
        <v>37</v>
      </c>
      <c r="F78" s="83"/>
      <c r="G78" s="81"/>
      <c r="H78" s="80">
        <f>ROUND(H76*D78*0.01,1)</f>
        <v>0</v>
      </c>
      <c r="I78" s="76"/>
      <c r="J78" s="76"/>
    </row>
    <row r="79" spans="1:10" s="63" customFormat="1" ht="8.1" customHeight="1">
      <c r="A79" s="51">
        <f>(SUM(A78,1))</f>
        <v>58</v>
      </c>
      <c r="B79" s="84" t="s">
        <v>39</v>
      </c>
      <c r="C79" s="85"/>
      <c r="D79" s="85"/>
      <c r="E79" s="85"/>
      <c r="F79" s="86">
        <f>SUM(F76:F78)</f>
        <v>0</v>
      </c>
      <c r="G79" s="87"/>
      <c r="H79" s="86">
        <f>SUM(H76:H78)</f>
        <v>0</v>
      </c>
      <c r="I79" s="76"/>
      <c r="J79" s="76"/>
    </row>
    <row r="80" spans="1:10" ht="8.1" customHeight="1"/>
    <row r="81" spans="1:10" ht="8.1" customHeight="1"/>
    <row r="82" spans="1:10" ht="8.1" customHeight="1"/>
    <row r="83" spans="1:10" ht="8.1" customHeight="1"/>
    <row r="84" spans="1:10" ht="8.1" customHeight="1"/>
    <row r="85" spans="1:10" ht="8.1" customHeight="1"/>
    <row r="86" spans="1:10" ht="8.1" customHeight="1"/>
    <row r="87" spans="1:10" ht="8.1" customHeight="1"/>
    <row r="88" spans="1:10" ht="8.1" customHeight="1"/>
    <row r="89" spans="1:10" ht="8.1" customHeight="1"/>
    <row r="90" spans="1:10" ht="8.1" customHeight="1"/>
    <row r="91" spans="1:10" ht="8.1" customHeight="1" thickBot="1">
      <c r="A91" s="88"/>
      <c r="B91" s="88"/>
      <c r="C91" s="89"/>
      <c r="D91" s="88"/>
      <c r="E91" s="89"/>
      <c r="F91" s="89"/>
      <c r="G91" s="89"/>
      <c r="H91" s="89"/>
    </row>
    <row r="92" spans="1:10" ht="8.1" customHeight="1" thickTop="1">
      <c r="A92" s="63"/>
      <c r="B92" s="63"/>
      <c r="D92" s="63"/>
    </row>
    <row r="93" spans="1:10" ht="9.9499999999999993" customHeight="1">
      <c r="A93" s="12"/>
      <c r="B93" s="13" t="s">
        <v>66</v>
      </c>
      <c r="C93" s="14"/>
      <c r="D93" s="14"/>
      <c r="E93" s="315" t="s">
        <v>7</v>
      </c>
      <c r="F93" s="315"/>
      <c r="G93" s="315" t="s">
        <v>8</v>
      </c>
      <c r="H93" s="315"/>
    </row>
    <row r="94" spans="1:10" ht="8.1" customHeight="1">
      <c r="A94" s="16" t="s">
        <v>9</v>
      </c>
      <c r="B94" s="312" t="s">
        <v>10</v>
      </c>
      <c r="C94" s="313"/>
      <c r="D94" s="314"/>
      <c r="E94" s="90"/>
      <c r="F94" s="19" t="s">
        <v>14</v>
      </c>
      <c r="G94" s="18"/>
      <c r="H94" s="19" t="s">
        <v>14</v>
      </c>
    </row>
    <row r="95" spans="1:10" ht="8.1" customHeight="1">
      <c r="A95" s="21">
        <f>(SUM(A79,1))</f>
        <v>59</v>
      </c>
      <c r="B95" s="91" t="str">
        <f>B1</f>
        <v>1. Elektroinstalace M+R</v>
      </c>
      <c r="C95" s="92"/>
      <c r="D95" s="93">
        <v>21</v>
      </c>
      <c r="E95" s="303">
        <f>F23</f>
        <v>0</v>
      </c>
      <c r="F95" s="304"/>
      <c r="G95" s="303">
        <f>H23</f>
        <v>0</v>
      </c>
      <c r="H95" s="304"/>
      <c r="I95" s="42"/>
      <c r="J95" s="42"/>
    </row>
    <row r="96" spans="1:10" ht="8.1" customHeight="1">
      <c r="A96" s="21">
        <f t="shared" ref="A96:A99" si="15">(SUM(A95,1))</f>
        <v>60</v>
      </c>
      <c r="B96" s="91" t="str">
        <f>B27</f>
        <v>2. Dodávky a polní přístroje M+R</v>
      </c>
      <c r="C96" s="92"/>
      <c r="D96" s="93">
        <v>21</v>
      </c>
      <c r="E96" s="303">
        <f>F39</f>
        <v>0</v>
      </c>
      <c r="F96" s="304"/>
      <c r="G96" s="303">
        <f>H39</f>
        <v>0</v>
      </c>
      <c r="H96" s="304"/>
      <c r="I96" s="42"/>
      <c r="J96" s="42"/>
    </row>
    <row r="97" spans="1:11" ht="8.1" customHeight="1">
      <c r="A97" s="21">
        <f t="shared" si="15"/>
        <v>61</v>
      </c>
      <c r="B97" s="91" t="str">
        <f>B43</f>
        <v>3. Rozváděč M+R</v>
      </c>
      <c r="C97" s="92"/>
      <c r="D97" s="93">
        <v>21</v>
      </c>
      <c r="E97" s="303">
        <f>F56</f>
        <v>0</v>
      </c>
      <c r="F97" s="304"/>
      <c r="G97" s="303">
        <f>H56</f>
        <v>0</v>
      </c>
      <c r="H97" s="304"/>
      <c r="I97" s="42"/>
      <c r="J97" s="42"/>
    </row>
    <row r="98" spans="1:11" ht="8.1" customHeight="1">
      <c r="A98" s="21">
        <f t="shared" si="15"/>
        <v>62</v>
      </c>
      <c r="B98" s="91" t="str">
        <f>B59</f>
        <v>4. Úpravy stávající instalace M+R</v>
      </c>
      <c r="C98" s="92"/>
      <c r="D98" s="93">
        <v>21</v>
      </c>
      <c r="E98" s="303">
        <f>F66</f>
        <v>0</v>
      </c>
      <c r="F98" s="304"/>
      <c r="G98" s="303">
        <f>H66</f>
        <v>0</v>
      </c>
      <c r="H98" s="304"/>
      <c r="I98" s="42"/>
      <c r="J98" s="42"/>
    </row>
    <row r="99" spans="1:11" ht="8.1" customHeight="1">
      <c r="A99" s="21">
        <f t="shared" si="15"/>
        <v>63</v>
      </c>
      <c r="B99" s="91" t="str">
        <f>B70</f>
        <v>5. HZS, PD, revize</v>
      </c>
      <c r="C99" s="92"/>
      <c r="D99" s="93">
        <v>21</v>
      </c>
      <c r="E99" s="303">
        <f>F79</f>
        <v>0</v>
      </c>
      <c r="F99" s="304"/>
      <c r="G99" s="303">
        <f>H79</f>
        <v>0</v>
      </c>
      <c r="H99" s="304"/>
      <c r="I99" s="42"/>
      <c r="J99" s="42"/>
    </row>
    <row r="100" spans="1:11" ht="8.1" customHeight="1">
      <c r="A100" s="38"/>
      <c r="B100" s="39"/>
      <c r="C100" s="40"/>
      <c r="D100" s="40"/>
      <c r="E100" s="40"/>
      <c r="F100" s="41"/>
      <c r="G100" s="39"/>
      <c r="H100" s="94"/>
    </row>
    <row r="101" spans="1:11" ht="8.1" customHeight="1">
      <c r="A101" s="43"/>
      <c r="B101" s="44"/>
      <c r="C101" s="45"/>
      <c r="D101" s="46"/>
      <c r="E101" s="45"/>
      <c r="F101" s="50"/>
      <c r="G101" s="48"/>
      <c r="H101" s="49"/>
    </row>
    <row r="102" spans="1:11" ht="8.1" customHeight="1">
      <c r="A102" s="51">
        <f>(SUM(A99,1))</f>
        <v>64</v>
      </c>
      <c r="B102" s="52" t="s">
        <v>39</v>
      </c>
      <c r="C102" s="53"/>
      <c r="D102" s="53"/>
      <c r="E102" s="305">
        <f>SUM(E95:F99)</f>
        <v>0</v>
      </c>
      <c r="F102" s="306"/>
      <c r="G102" s="307">
        <f>SUM(G95:H99)</f>
        <v>0</v>
      </c>
      <c r="H102" s="306"/>
      <c r="I102" s="42"/>
      <c r="J102" s="42"/>
    </row>
    <row r="103" spans="1:11" ht="8.1" customHeight="1">
      <c r="A103" s="63"/>
    </row>
    <row r="104" spans="1:11" ht="8.1" customHeight="1">
      <c r="A104" s="63"/>
      <c r="B104" s="63"/>
      <c r="D104" s="63"/>
    </row>
    <row r="105" spans="1:11" s="63" customFormat="1" ht="12" customHeight="1">
      <c r="A105" s="95">
        <f>(SUM(A102,1))</f>
        <v>65</v>
      </c>
      <c r="B105" s="96" t="s">
        <v>67</v>
      </c>
      <c r="C105" s="96"/>
      <c r="D105" s="96"/>
      <c r="E105" s="308">
        <f>SUM(E102:H102)</f>
        <v>0</v>
      </c>
      <c r="F105" s="308"/>
      <c r="G105" s="97" t="s">
        <v>68</v>
      </c>
      <c r="I105" s="76"/>
      <c r="J105" s="76"/>
    </row>
    <row r="106" spans="1:11" s="63" customFormat="1" ht="8.1" customHeight="1">
      <c r="B106" s="98"/>
      <c r="I106" s="76"/>
      <c r="J106" s="76"/>
      <c r="K106" s="99"/>
    </row>
    <row r="107" spans="1:11" s="63" customFormat="1" ht="8.1" customHeight="1">
      <c r="I107" s="76"/>
      <c r="J107" s="76"/>
    </row>
    <row r="108" spans="1:11" s="63" customFormat="1" ht="9.9499999999999993" customHeight="1">
      <c r="B108" s="100">
        <f>E108+G108</f>
        <v>0</v>
      </c>
      <c r="C108" s="101"/>
      <c r="D108" s="102">
        <v>15</v>
      </c>
      <c r="E108" s="309">
        <f>SUM(SUMIF(D93:D99,D108,E93:E99),SUMIF(D93:D99,D108,G93:G99))</f>
        <v>0</v>
      </c>
      <c r="F108" s="309"/>
      <c r="G108" s="310">
        <f>CEILING(E108*D108/100,0.1)</f>
        <v>0</v>
      </c>
      <c r="H108" s="311"/>
      <c r="I108" s="76"/>
      <c r="J108" s="76"/>
    </row>
    <row r="109" spans="1:11" s="63" customFormat="1" ht="9.9499999999999993" customHeight="1">
      <c r="B109" s="103">
        <f>E109+G109</f>
        <v>0</v>
      </c>
      <c r="C109" s="101"/>
      <c r="D109" s="102">
        <v>21</v>
      </c>
      <c r="E109" s="309">
        <f>SUM(SUMIF(D93:D99,D109,E93:E99),SUMIF(D93:D99,D109,G93:G99))</f>
        <v>0</v>
      </c>
      <c r="F109" s="309"/>
      <c r="G109" s="310">
        <f>CEILING(E109*D109/100,0.1)</f>
        <v>0</v>
      </c>
      <c r="H109" s="311"/>
      <c r="I109" s="76"/>
      <c r="J109" s="76"/>
    </row>
    <row r="110" spans="1:11" s="63" customFormat="1" ht="8.1" customHeight="1">
      <c r="I110" s="76"/>
      <c r="J110" s="76"/>
    </row>
    <row r="111" spans="1:11" s="63" customFormat="1" ht="8.1" customHeight="1">
      <c r="I111" s="76"/>
      <c r="J111" s="76"/>
    </row>
    <row r="112" spans="1:11" s="63" customFormat="1" ht="12" customHeight="1">
      <c r="A112" s="95">
        <f>(SUM(A105,1))</f>
        <v>66</v>
      </c>
      <c r="B112" s="104" t="s">
        <v>69</v>
      </c>
      <c r="E112" s="302">
        <f>SUM(B108:B109)</f>
        <v>0</v>
      </c>
      <c r="F112" s="302"/>
      <c r="G112" s="105" t="s">
        <v>70</v>
      </c>
      <c r="I112" s="76"/>
      <c r="J112" s="76"/>
    </row>
    <row r="113" spans="1:10" ht="15.75" customHeight="1" thickBot="1">
      <c r="A113" s="106"/>
      <c r="B113" s="286" t="s">
        <v>69</v>
      </c>
      <c r="C113" s="89"/>
      <c r="D113" s="88"/>
      <c r="E113" s="89"/>
      <c r="F113" s="284">
        <f>E102+G102</f>
        <v>0</v>
      </c>
      <c r="G113" s="285" t="s">
        <v>68</v>
      </c>
      <c r="H113" s="89"/>
      <c r="I113" s="42"/>
      <c r="J113" s="42"/>
    </row>
    <row r="114" spans="1:10" ht="8.1" customHeight="1" thickTop="1">
      <c r="A114" s="63"/>
    </row>
    <row r="115" spans="1:10" ht="8.1" customHeight="1"/>
    <row r="116" spans="1:10" ht="8.1" customHeight="1"/>
    <row r="117" spans="1:10" ht="8.1" customHeight="1"/>
    <row r="118" spans="1:10" ht="8.1" customHeight="1"/>
    <row r="119" spans="1:10" ht="8.1" customHeight="1"/>
    <row r="120" spans="1:10" ht="8.1" customHeight="1"/>
    <row r="121" spans="1:10" ht="8.1" customHeight="1"/>
    <row r="122" spans="1:10" ht="8.1" customHeight="1"/>
    <row r="123" spans="1:10" ht="8.1" customHeight="1"/>
    <row r="124" spans="1:10" ht="8.1" customHeight="1"/>
    <row r="125" spans="1:10" ht="8.1" customHeight="1"/>
    <row r="126" spans="1:10" ht="8.1" customHeight="1"/>
    <row r="127" spans="1:10" ht="8.1" customHeight="1"/>
    <row r="128" spans="1:10" ht="8.1" customHeight="1"/>
    <row r="129" ht="8.1" customHeight="1"/>
    <row r="130" ht="8.1" customHeight="1"/>
    <row r="131" ht="8.1" customHeight="1"/>
    <row r="132" ht="8.1" customHeight="1"/>
    <row r="133" ht="8.1" customHeight="1"/>
    <row r="134" ht="8.1" customHeight="1"/>
    <row r="135" ht="8.1" customHeight="1"/>
    <row r="136" ht="8.1" customHeight="1"/>
    <row r="137" ht="8.1" customHeight="1"/>
    <row r="138" ht="8.1" customHeight="1"/>
    <row r="139" ht="8.1" customHeight="1"/>
    <row r="140" ht="8.1" customHeight="1"/>
    <row r="141" ht="8.1" customHeight="1"/>
    <row r="142" ht="8.1" customHeight="1"/>
    <row r="143" ht="8.1" customHeight="1"/>
    <row r="144" ht="8.1" customHeight="1"/>
    <row r="145" ht="8.1" customHeight="1"/>
    <row r="146" ht="8.1" customHeight="1"/>
    <row r="147" ht="8.1" customHeight="1"/>
    <row r="148" ht="8.1" customHeight="1"/>
    <row r="149" ht="8.1" customHeight="1"/>
    <row r="150" ht="8.1" customHeight="1"/>
    <row r="151" ht="8.1" customHeight="1"/>
    <row r="152" ht="8.1" customHeight="1"/>
    <row r="153" ht="8.1" customHeight="1"/>
    <row r="154" ht="8.1" customHeight="1"/>
    <row r="155" ht="8.1" customHeight="1"/>
    <row r="156" ht="8.1" customHeight="1"/>
    <row r="157" ht="8.1" customHeight="1"/>
    <row r="158" ht="8.1" customHeight="1"/>
    <row r="159" ht="8.1" customHeight="1"/>
    <row r="160" ht="8.1" customHeight="1"/>
    <row r="161" ht="8.1" customHeight="1"/>
    <row r="162" ht="8.1" customHeight="1"/>
    <row r="163" ht="8.1" customHeight="1"/>
    <row r="164" ht="8.1" customHeight="1"/>
    <row r="165" ht="8.1" customHeight="1"/>
    <row r="166" ht="8.1" customHeight="1"/>
    <row r="167" ht="8.1" customHeight="1"/>
    <row r="168" ht="8.1" customHeight="1"/>
    <row r="169" ht="8.1" customHeight="1"/>
    <row r="170" ht="8.1" customHeight="1"/>
    <row r="171" ht="8.1" customHeight="1"/>
    <row r="172" ht="8.1" customHeight="1"/>
    <row r="173" ht="8.1" customHeight="1"/>
    <row r="174" ht="8.1" customHeight="1"/>
    <row r="175" ht="8.1" customHeight="1"/>
    <row r="176" ht="8.1" customHeight="1"/>
    <row r="177" ht="8.1" customHeight="1"/>
    <row r="178" ht="8.1" customHeight="1"/>
    <row r="179" ht="8.1" customHeight="1"/>
    <row r="180" ht="8.1" customHeight="1"/>
    <row r="181" ht="8.1" customHeight="1"/>
    <row r="182" ht="8.1" customHeight="1"/>
    <row r="183" ht="8.1" customHeight="1"/>
    <row r="184" ht="8.1" customHeight="1"/>
    <row r="185" ht="8.1" customHeight="1"/>
    <row r="186" ht="8.1" customHeight="1"/>
    <row r="187" ht="8.1" customHeight="1"/>
    <row r="188" ht="8.1" customHeight="1"/>
    <row r="189" ht="8.1" customHeight="1"/>
    <row r="190" ht="8.1" customHeight="1"/>
    <row r="191" ht="8.1" customHeight="1"/>
    <row r="192" ht="8.1" customHeight="1"/>
    <row r="193" ht="8.1" customHeight="1"/>
    <row r="194" ht="8.1" customHeight="1"/>
    <row r="195" ht="8.1" customHeight="1"/>
    <row r="196" ht="8.1" customHeight="1"/>
    <row r="197" ht="8.1" customHeight="1"/>
    <row r="198" ht="8.1" customHeight="1"/>
    <row r="199" ht="8.1" customHeight="1"/>
    <row r="200" ht="8.1" customHeight="1"/>
    <row r="201" ht="8.1" customHeight="1"/>
    <row r="202" ht="8.1" customHeight="1"/>
    <row r="203" ht="8.1" customHeight="1"/>
    <row r="204" ht="8.1" customHeight="1"/>
    <row r="205" ht="8.1" customHeight="1"/>
    <row r="206" ht="8.1" customHeight="1"/>
    <row r="207" ht="8.1" customHeight="1"/>
    <row r="208" ht="8.1" customHeight="1"/>
    <row r="209" ht="8.1" customHeight="1"/>
    <row r="210" ht="8.1" customHeight="1"/>
    <row r="211" ht="8.1" customHeight="1"/>
    <row r="212" ht="8.1" customHeight="1"/>
    <row r="213" ht="8.1" customHeight="1"/>
    <row r="214" ht="8.1" customHeight="1"/>
    <row r="215" ht="8.1" customHeight="1"/>
    <row r="216" ht="8.1" customHeight="1"/>
    <row r="217" ht="8.1" customHeight="1"/>
    <row r="218" ht="8.1" customHeight="1"/>
    <row r="219" ht="8.1" customHeight="1"/>
    <row r="220" ht="8.1" customHeight="1"/>
    <row r="221" ht="8.1" customHeight="1"/>
    <row r="222" ht="8.1" customHeight="1"/>
    <row r="223" ht="8.1" customHeight="1"/>
    <row r="224" ht="8.1" customHeight="1"/>
    <row r="225" ht="8.1" customHeight="1"/>
    <row r="226" ht="8.1" customHeight="1"/>
    <row r="227" ht="8.1" customHeight="1"/>
    <row r="228" ht="8.1" customHeight="1"/>
    <row r="229" ht="8.1" customHeight="1"/>
    <row r="230" ht="8.1" customHeight="1"/>
    <row r="231" ht="8.1" customHeight="1"/>
    <row r="232" ht="8.1" customHeight="1"/>
    <row r="233" ht="8.1" customHeight="1"/>
    <row r="234" ht="8.1" customHeight="1"/>
    <row r="235" ht="8.1" customHeight="1"/>
  </sheetData>
  <sheetProtection password="F533" sheet="1" objects="1" scenarios="1" selectLockedCells="1"/>
  <mergeCells count="31">
    <mergeCell ref="E1:F1"/>
    <mergeCell ref="G1:H1"/>
    <mergeCell ref="E27:F27"/>
    <mergeCell ref="G27:H27"/>
    <mergeCell ref="E43:F43"/>
    <mergeCell ref="G43:H43"/>
    <mergeCell ref="E97:F97"/>
    <mergeCell ref="G97:H97"/>
    <mergeCell ref="E59:F59"/>
    <mergeCell ref="G59:H59"/>
    <mergeCell ref="E70:F70"/>
    <mergeCell ref="G70:H70"/>
    <mergeCell ref="E93:F93"/>
    <mergeCell ref="G93:H93"/>
    <mergeCell ref="B94:D94"/>
    <mergeCell ref="E95:F95"/>
    <mergeCell ref="G95:H95"/>
    <mergeCell ref="E96:F96"/>
    <mergeCell ref="G96:H96"/>
    <mergeCell ref="E112:F112"/>
    <mergeCell ref="E98:F98"/>
    <mergeCell ref="G98:H98"/>
    <mergeCell ref="E99:F99"/>
    <mergeCell ref="G99:H99"/>
    <mergeCell ref="E102:F102"/>
    <mergeCell ref="G102:H102"/>
    <mergeCell ref="E105:F105"/>
    <mergeCell ref="E108:F108"/>
    <mergeCell ref="G108:H108"/>
    <mergeCell ref="E109:F109"/>
    <mergeCell ref="G109:H109"/>
  </mergeCells>
  <printOptions horizontalCentered="1"/>
  <pageMargins left="0.39370078740157483" right="0.39370078740157483" top="0.59055118110236227" bottom="0.78740157480314965" header="0.39370078740157483" footer="0.39370078740157483"/>
  <pageSetup paperSize="9" orientation="portrait" r:id="rId1"/>
  <headerFooter alignWithMargins="0">
    <oddHeader>&amp;C&amp;6Elektroinstalace M+R - &amp;"Arial CE,Tučné"Rekonstrukce školy J.A.Komenského pro účely MÚ ve Dvoře Králové nad Labem</oddHeader>
    <oddFooter>&amp;L&amp;6Vypracoval :
Roman Hladík&amp;C&amp;6Stránka &amp;P z &amp;N&amp;R&amp;6Datum vytvoření - 27.9.2021
Datum tisku -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AA278"/>
  <sheetViews>
    <sheetView tabSelected="1" topLeftCell="A216" workbookViewId="0">
      <selection activeCell="F226" sqref="F226"/>
    </sheetView>
  </sheetViews>
  <sheetFormatPr defaultRowHeight="15"/>
  <cols>
    <col min="1" max="1" width="4.140625" style="113" bestFit="1" customWidth="1"/>
    <col min="2" max="2" width="10" style="113" bestFit="1" customWidth="1"/>
    <col min="3" max="3" width="54.85546875" style="113" bestFit="1" customWidth="1"/>
    <col min="4" max="4" width="4.85546875" style="113" bestFit="1" customWidth="1"/>
    <col min="5" max="5" width="8.28515625" style="113" bestFit="1" customWidth="1"/>
    <col min="6" max="6" width="16.85546875" style="113" customWidth="1"/>
    <col min="7" max="7" width="11.5703125" style="113" bestFit="1" customWidth="1"/>
    <col min="8" max="8" width="6.7109375" style="113" bestFit="1" customWidth="1"/>
    <col min="9" max="9" width="10.140625" style="113" bestFit="1" customWidth="1"/>
    <col min="10" max="10" width="5.42578125" style="114" hidden="1" customWidth="1"/>
    <col min="11" max="11" width="5.42578125" style="113" hidden="1" customWidth="1"/>
    <col min="12" max="12" width="0" style="113" hidden="1" customWidth="1"/>
    <col min="13" max="13" width="4.5703125" style="113" hidden="1" customWidth="1"/>
    <col min="14" max="14" width="0" style="113" hidden="1" customWidth="1"/>
    <col min="15" max="18" width="9.140625" style="113"/>
    <col min="19" max="19" width="16.28515625" style="113" customWidth="1"/>
    <col min="20" max="20" width="53.28515625" style="113" customWidth="1"/>
    <col min="21" max="22" width="9.140625" style="113"/>
    <col min="23" max="23" width="12.7109375" style="113" customWidth="1"/>
    <col min="24" max="24" width="14.5703125" style="113" customWidth="1"/>
    <col min="25" max="16384" width="9.140625" style="113"/>
  </cols>
  <sheetData>
    <row r="3" spans="1:26" ht="15.75">
      <c r="A3" s="149"/>
      <c r="B3" s="237" t="s">
        <v>319</v>
      </c>
      <c r="C3" s="149"/>
      <c r="D3" s="149"/>
      <c r="E3" s="149"/>
      <c r="F3" s="149"/>
      <c r="G3" s="149"/>
      <c r="H3" s="149"/>
      <c r="I3" s="149"/>
      <c r="J3" s="214"/>
    </row>
    <row r="4" spans="1:26" ht="15.75">
      <c r="A4" s="149"/>
      <c r="B4" s="237" t="s">
        <v>318</v>
      </c>
      <c r="C4" s="149"/>
      <c r="D4" s="149"/>
      <c r="E4" s="149"/>
      <c r="F4" s="149"/>
      <c r="G4" s="149"/>
      <c r="H4" s="149"/>
      <c r="I4" s="149"/>
      <c r="J4" s="214"/>
    </row>
    <row r="5" spans="1:26" ht="15.75">
      <c r="A5" s="149"/>
      <c r="B5" s="237" t="s">
        <v>317</v>
      </c>
      <c r="C5" s="149"/>
      <c r="D5" s="149"/>
      <c r="E5" s="149"/>
      <c r="F5" s="149"/>
      <c r="G5" s="149"/>
      <c r="H5" s="149"/>
      <c r="I5" s="149"/>
      <c r="J5" s="214"/>
    </row>
    <row r="6" spans="1:26" ht="16.5" thickBot="1">
      <c r="A6" s="149"/>
      <c r="B6" s="237"/>
      <c r="C6" s="149"/>
      <c r="D6" s="149"/>
      <c r="E6" s="149"/>
      <c r="F6" s="149"/>
      <c r="G6" s="149"/>
      <c r="H6" s="149"/>
      <c r="I6" s="149"/>
      <c r="J6" s="214"/>
    </row>
    <row r="7" spans="1:26" s="191" customFormat="1" ht="33.950000000000003" customHeight="1" thickBot="1">
      <c r="A7" s="193" t="s">
        <v>180</v>
      </c>
      <c r="B7" s="193"/>
      <c r="C7" s="236"/>
      <c r="D7" s="233"/>
      <c r="E7" s="233"/>
      <c r="F7" s="233"/>
      <c r="G7" s="233"/>
      <c r="H7" s="233"/>
      <c r="I7" s="233"/>
      <c r="J7" s="235"/>
      <c r="K7" s="234"/>
      <c r="L7" s="234"/>
      <c r="M7" s="234"/>
      <c r="N7" s="234"/>
      <c r="O7" s="234"/>
      <c r="P7" s="234"/>
      <c r="Q7" s="234"/>
      <c r="R7" s="233" t="s">
        <v>180</v>
      </c>
      <c r="S7" s="233"/>
      <c r="T7" s="233"/>
      <c r="U7" s="233"/>
      <c r="V7" s="233"/>
      <c r="W7" s="233"/>
      <c r="X7" s="233"/>
      <c r="Y7" s="233"/>
      <c r="Z7" s="232"/>
    </row>
    <row r="8" spans="1:26" ht="15.75" thickBot="1">
      <c r="A8" s="231" t="s">
        <v>178</v>
      </c>
      <c r="B8" s="189" t="s">
        <v>177</v>
      </c>
      <c r="C8" s="226" t="s">
        <v>176</v>
      </c>
      <c r="D8" s="226" t="s">
        <v>175</v>
      </c>
      <c r="E8" s="225" t="s">
        <v>12</v>
      </c>
      <c r="F8" s="225" t="s">
        <v>316</v>
      </c>
      <c r="G8" s="224" t="s">
        <v>173</v>
      </c>
      <c r="H8" s="223" t="s">
        <v>172</v>
      </c>
      <c r="I8" s="184" t="s">
        <v>171</v>
      </c>
      <c r="J8" s="230" t="s">
        <v>315</v>
      </c>
      <c r="K8" s="113" t="s">
        <v>314</v>
      </c>
      <c r="L8" s="113" t="s">
        <v>313</v>
      </c>
      <c r="M8" s="113" t="s">
        <v>312</v>
      </c>
      <c r="N8" s="113" t="s">
        <v>311</v>
      </c>
      <c r="O8" s="229"/>
      <c r="P8" s="229"/>
      <c r="Q8" s="228"/>
      <c r="R8" s="190" t="s">
        <v>178</v>
      </c>
      <c r="S8" s="227" t="s">
        <v>177</v>
      </c>
      <c r="T8" s="226" t="s">
        <v>176</v>
      </c>
      <c r="U8" s="226" t="s">
        <v>175</v>
      </c>
      <c r="V8" s="225" t="s">
        <v>12</v>
      </c>
      <c r="W8" s="225" t="s">
        <v>174</v>
      </c>
      <c r="X8" s="224" t="s">
        <v>173</v>
      </c>
      <c r="Y8" s="223" t="s">
        <v>172</v>
      </c>
      <c r="Z8" s="222" t="s">
        <v>171</v>
      </c>
    </row>
    <row r="9" spans="1:26" s="149" customFormat="1" ht="20.100000000000001" customHeight="1">
      <c r="A9" s="221" t="s">
        <v>310</v>
      </c>
      <c r="B9" s="220"/>
      <c r="C9" s="219"/>
      <c r="D9" s="219"/>
      <c r="E9" s="218"/>
      <c r="F9" s="218"/>
      <c r="G9" s="217"/>
      <c r="H9" s="216"/>
      <c r="I9" s="215"/>
      <c r="J9" s="214"/>
      <c r="O9" s="213"/>
      <c r="P9" s="213"/>
      <c r="Q9" s="213"/>
      <c r="R9" s="213"/>
      <c r="S9" s="183" t="s">
        <v>309</v>
      </c>
      <c r="T9" s="182"/>
      <c r="U9" s="182"/>
      <c r="V9" s="181"/>
      <c r="W9" s="181"/>
      <c r="X9" s="180"/>
      <c r="Y9" s="179"/>
      <c r="Z9" s="178"/>
    </row>
    <row r="10" spans="1:26">
      <c r="A10" s="147"/>
      <c r="B10" s="146"/>
      <c r="C10" s="212" t="s">
        <v>308</v>
      </c>
      <c r="D10" s="204"/>
      <c r="E10" s="144"/>
      <c r="F10" s="144"/>
      <c r="G10" s="143"/>
      <c r="H10" s="142"/>
      <c r="I10" s="208"/>
      <c r="J10" s="211"/>
      <c r="L10" s="113" t="s">
        <v>295</v>
      </c>
      <c r="M10" s="113" t="s">
        <v>294</v>
      </c>
      <c r="O10" s="210"/>
      <c r="P10" s="210"/>
      <c r="Q10" s="176"/>
      <c r="R10" s="176">
        <v>1</v>
      </c>
      <c r="S10" s="146">
        <v>766115</v>
      </c>
      <c r="T10" s="145" t="s">
        <v>307</v>
      </c>
      <c r="U10" s="145" t="s">
        <v>16</v>
      </c>
      <c r="V10" s="144">
        <v>1</v>
      </c>
      <c r="W10" s="295"/>
      <c r="X10" s="143">
        <f>V10*W10</f>
        <v>0</v>
      </c>
      <c r="Y10" s="142"/>
      <c r="Z10" s="141"/>
    </row>
    <row r="11" spans="1:26">
      <c r="A11" s="147">
        <v>1</v>
      </c>
      <c r="B11" s="146">
        <v>0</v>
      </c>
      <c r="C11" s="145" t="s">
        <v>306</v>
      </c>
      <c r="D11" s="145" t="s">
        <v>16</v>
      </c>
      <c r="E11" s="144">
        <v>1</v>
      </c>
      <c r="F11" s="209">
        <f>X123</f>
        <v>0</v>
      </c>
      <c r="G11" s="143">
        <f t="shared" ref="G11:G17" si="0">E11*F11</f>
        <v>0</v>
      </c>
      <c r="H11" s="142">
        <v>0</v>
      </c>
      <c r="I11" s="208">
        <f t="shared" ref="I11:I17" si="1">E11*H11</f>
        <v>0</v>
      </c>
      <c r="J11" s="207" t="s">
        <v>79</v>
      </c>
      <c r="K11" s="113" t="s">
        <v>78</v>
      </c>
      <c r="L11" s="113" t="s">
        <v>295</v>
      </c>
      <c r="M11" s="129" t="s">
        <v>294</v>
      </c>
      <c r="O11" s="317" t="s">
        <v>305</v>
      </c>
      <c r="P11" s="317"/>
      <c r="Q11" s="318"/>
      <c r="R11" s="176">
        <v>2</v>
      </c>
      <c r="S11" s="146">
        <v>415065</v>
      </c>
      <c r="T11" s="145" t="s">
        <v>304</v>
      </c>
      <c r="U11" s="145" t="s">
        <v>16</v>
      </c>
      <c r="V11" s="144">
        <v>1</v>
      </c>
      <c r="W11" s="295"/>
      <c r="X11" s="143">
        <f t="shared" ref="X11:X22" si="2">V11*W11</f>
        <v>0</v>
      </c>
      <c r="Y11" s="142"/>
      <c r="Z11" s="141"/>
    </row>
    <row r="12" spans="1:26">
      <c r="A12" s="147">
        <v>2</v>
      </c>
      <c r="B12" s="146">
        <v>0</v>
      </c>
      <c r="C12" s="145" t="s">
        <v>303</v>
      </c>
      <c r="D12" s="145" t="s">
        <v>16</v>
      </c>
      <c r="E12" s="144">
        <v>1</v>
      </c>
      <c r="F12" s="209">
        <f>X148</f>
        <v>0</v>
      </c>
      <c r="G12" s="143">
        <f t="shared" si="0"/>
        <v>0</v>
      </c>
      <c r="H12" s="142">
        <v>0</v>
      </c>
      <c r="I12" s="208">
        <f t="shared" si="1"/>
        <v>0</v>
      </c>
      <c r="J12" s="207" t="s">
        <v>79</v>
      </c>
      <c r="K12" s="113" t="s">
        <v>78</v>
      </c>
      <c r="L12" s="113" t="s">
        <v>295</v>
      </c>
      <c r="M12" s="129" t="s">
        <v>294</v>
      </c>
      <c r="O12" s="317"/>
      <c r="P12" s="317"/>
      <c r="Q12" s="318"/>
      <c r="R12" s="176">
        <v>3</v>
      </c>
      <c r="S12" s="146">
        <v>472001</v>
      </c>
      <c r="T12" s="145" t="s">
        <v>161</v>
      </c>
      <c r="U12" s="145" t="s">
        <v>16</v>
      </c>
      <c r="V12" s="144">
        <v>1</v>
      </c>
      <c r="W12" s="295"/>
      <c r="X12" s="143">
        <f t="shared" si="2"/>
        <v>0</v>
      </c>
      <c r="Y12" s="142"/>
      <c r="Z12" s="141"/>
    </row>
    <row r="13" spans="1:26">
      <c r="A13" s="147">
        <v>3</v>
      </c>
      <c r="B13" s="146">
        <v>0</v>
      </c>
      <c r="C13" s="145" t="s">
        <v>302</v>
      </c>
      <c r="D13" s="145" t="s">
        <v>16</v>
      </c>
      <c r="E13" s="144">
        <v>1</v>
      </c>
      <c r="F13" s="209">
        <f>X174</f>
        <v>0</v>
      </c>
      <c r="G13" s="143">
        <f t="shared" si="0"/>
        <v>0</v>
      </c>
      <c r="H13" s="142">
        <v>0</v>
      </c>
      <c r="I13" s="208">
        <f t="shared" si="1"/>
        <v>0</v>
      </c>
      <c r="J13" s="207" t="s">
        <v>79</v>
      </c>
      <c r="K13" s="113" t="s">
        <v>78</v>
      </c>
      <c r="L13" s="113" t="s">
        <v>295</v>
      </c>
      <c r="M13" s="129" t="s">
        <v>294</v>
      </c>
      <c r="O13" s="317"/>
      <c r="P13" s="317"/>
      <c r="Q13" s="318"/>
      <c r="R13" s="176">
        <v>4</v>
      </c>
      <c r="S13" s="146">
        <v>472211</v>
      </c>
      <c r="T13" s="145" t="s">
        <v>159</v>
      </c>
      <c r="U13" s="145" t="s">
        <v>16</v>
      </c>
      <c r="V13" s="144">
        <v>4</v>
      </c>
      <c r="W13" s="295"/>
      <c r="X13" s="143">
        <f t="shared" si="2"/>
        <v>0</v>
      </c>
      <c r="Y13" s="142"/>
      <c r="Z13" s="141"/>
    </row>
    <row r="14" spans="1:26">
      <c r="A14" s="147">
        <v>4</v>
      </c>
      <c r="B14" s="146">
        <v>0</v>
      </c>
      <c r="C14" s="145" t="s">
        <v>301</v>
      </c>
      <c r="D14" s="145" t="s">
        <v>16</v>
      </c>
      <c r="E14" s="144">
        <v>1</v>
      </c>
      <c r="F14" s="209">
        <f>X48</f>
        <v>0</v>
      </c>
      <c r="G14" s="143">
        <f t="shared" si="0"/>
        <v>0</v>
      </c>
      <c r="H14" s="142">
        <v>0</v>
      </c>
      <c r="I14" s="208">
        <f t="shared" si="1"/>
        <v>0</v>
      </c>
      <c r="J14" s="207" t="s">
        <v>79</v>
      </c>
      <c r="K14" s="113" t="s">
        <v>78</v>
      </c>
      <c r="L14" s="113" t="s">
        <v>295</v>
      </c>
      <c r="M14" s="129" t="s">
        <v>294</v>
      </c>
      <c r="O14" s="317"/>
      <c r="P14" s="317"/>
      <c r="Q14" s="318"/>
      <c r="R14" s="176">
        <v>5</v>
      </c>
      <c r="S14" s="146">
        <v>438012</v>
      </c>
      <c r="T14" s="145" t="s">
        <v>258</v>
      </c>
      <c r="U14" s="145" t="s">
        <v>16</v>
      </c>
      <c r="V14" s="144">
        <v>1</v>
      </c>
      <c r="W14" s="295"/>
      <c r="X14" s="143">
        <f t="shared" si="2"/>
        <v>0</v>
      </c>
      <c r="Y14" s="142"/>
      <c r="Z14" s="141"/>
    </row>
    <row r="15" spans="1:26">
      <c r="A15" s="147">
        <v>5</v>
      </c>
      <c r="B15" s="146">
        <v>0</v>
      </c>
      <c r="C15" s="145" t="s">
        <v>300</v>
      </c>
      <c r="D15" s="145" t="s">
        <v>16</v>
      </c>
      <c r="E15" s="144">
        <v>1</v>
      </c>
      <c r="F15" s="209">
        <f>X72</f>
        <v>0</v>
      </c>
      <c r="G15" s="143">
        <f t="shared" si="0"/>
        <v>0</v>
      </c>
      <c r="H15" s="142">
        <v>0</v>
      </c>
      <c r="I15" s="208">
        <f t="shared" si="1"/>
        <v>0</v>
      </c>
      <c r="J15" s="207" t="s">
        <v>79</v>
      </c>
      <c r="K15" s="113" t="s">
        <v>78</v>
      </c>
      <c r="L15" s="113" t="s">
        <v>295</v>
      </c>
      <c r="M15" s="129" t="s">
        <v>294</v>
      </c>
      <c r="O15" s="317"/>
      <c r="P15" s="317"/>
      <c r="Q15" s="318"/>
      <c r="R15" s="176">
        <v>6</v>
      </c>
      <c r="S15" s="146">
        <v>438807</v>
      </c>
      <c r="T15" s="145" t="s">
        <v>299</v>
      </c>
      <c r="U15" s="145" t="s">
        <v>16</v>
      </c>
      <c r="V15" s="144">
        <v>1</v>
      </c>
      <c r="W15" s="295"/>
      <c r="X15" s="143">
        <f t="shared" si="2"/>
        <v>0</v>
      </c>
      <c r="Y15" s="142"/>
      <c r="Z15" s="141"/>
    </row>
    <row r="16" spans="1:26">
      <c r="A16" s="147">
        <v>6</v>
      </c>
      <c r="B16" s="146">
        <v>0</v>
      </c>
      <c r="C16" s="145" t="s">
        <v>298</v>
      </c>
      <c r="D16" s="145" t="s">
        <v>16</v>
      </c>
      <c r="E16" s="144">
        <v>1</v>
      </c>
      <c r="F16" s="209">
        <f>X98</f>
        <v>0</v>
      </c>
      <c r="G16" s="143">
        <f t="shared" si="0"/>
        <v>0</v>
      </c>
      <c r="H16" s="142">
        <v>0</v>
      </c>
      <c r="I16" s="208">
        <f t="shared" si="1"/>
        <v>0</v>
      </c>
      <c r="J16" s="207" t="s">
        <v>79</v>
      </c>
      <c r="K16" s="113" t="s">
        <v>78</v>
      </c>
      <c r="L16" s="113" t="s">
        <v>295</v>
      </c>
      <c r="M16" s="129" t="s">
        <v>294</v>
      </c>
      <c r="O16" s="317"/>
      <c r="P16" s="317"/>
      <c r="Q16" s="318"/>
      <c r="R16" s="176">
        <v>7</v>
      </c>
      <c r="S16" s="146">
        <v>434303</v>
      </c>
      <c r="T16" s="145" t="s">
        <v>297</v>
      </c>
      <c r="U16" s="145" t="s">
        <v>16</v>
      </c>
      <c r="V16" s="144">
        <v>1</v>
      </c>
      <c r="W16" s="295"/>
      <c r="X16" s="143">
        <f t="shared" si="2"/>
        <v>0</v>
      </c>
      <c r="Y16" s="142"/>
      <c r="Z16" s="141"/>
    </row>
    <row r="17" spans="1:27">
      <c r="A17" s="147">
        <v>7</v>
      </c>
      <c r="B17" s="146">
        <v>0</v>
      </c>
      <c r="C17" s="145" t="s">
        <v>296</v>
      </c>
      <c r="D17" s="145" t="s">
        <v>16</v>
      </c>
      <c r="E17" s="144">
        <v>1</v>
      </c>
      <c r="F17" s="209">
        <f>X23</f>
        <v>0</v>
      </c>
      <c r="G17" s="143">
        <f t="shared" si="0"/>
        <v>0</v>
      </c>
      <c r="H17" s="142">
        <v>0</v>
      </c>
      <c r="I17" s="208">
        <f t="shared" si="1"/>
        <v>0</v>
      </c>
      <c r="J17" s="207" t="s">
        <v>79</v>
      </c>
      <c r="K17" s="113" t="s">
        <v>78</v>
      </c>
      <c r="L17" s="113" t="s">
        <v>295</v>
      </c>
      <c r="M17" s="129" t="s">
        <v>294</v>
      </c>
      <c r="O17" s="317"/>
      <c r="P17" s="317"/>
      <c r="Q17" s="318"/>
      <c r="R17" s="176">
        <v>8</v>
      </c>
      <c r="S17" s="146">
        <v>434303</v>
      </c>
      <c r="T17" s="145" t="s">
        <v>149</v>
      </c>
      <c r="U17" s="145" t="s">
        <v>16</v>
      </c>
      <c r="V17" s="144">
        <v>4</v>
      </c>
      <c r="W17" s="295"/>
      <c r="X17" s="143">
        <f t="shared" si="2"/>
        <v>0</v>
      </c>
      <c r="Y17" s="142"/>
      <c r="Z17" s="141"/>
    </row>
    <row r="18" spans="1:27" ht="15.75" thickBot="1">
      <c r="A18" s="139"/>
      <c r="B18" s="138"/>
      <c r="C18" s="137"/>
      <c r="D18" s="136"/>
      <c r="E18" s="135"/>
      <c r="F18" s="134"/>
      <c r="G18" s="133"/>
      <c r="H18" s="132"/>
      <c r="I18" s="206"/>
      <c r="J18" s="205"/>
      <c r="M18" s="129" t="s">
        <v>294</v>
      </c>
      <c r="O18" s="319"/>
      <c r="P18" s="319"/>
      <c r="Q18" s="320"/>
      <c r="R18" s="176">
        <v>9</v>
      </c>
      <c r="S18" s="146">
        <v>434303</v>
      </c>
      <c r="T18" s="145" t="s">
        <v>147</v>
      </c>
      <c r="U18" s="145" t="s">
        <v>16</v>
      </c>
      <c r="V18" s="144">
        <v>1</v>
      </c>
      <c r="W18" s="295"/>
      <c r="X18" s="143">
        <f t="shared" si="2"/>
        <v>0</v>
      </c>
      <c r="Y18" s="142"/>
      <c r="Z18" s="141"/>
    </row>
    <row r="19" spans="1:27" s="120" customFormat="1">
      <c r="A19" s="167"/>
      <c r="B19" s="166"/>
      <c r="C19" s="165" t="s">
        <v>73</v>
      </c>
      <c r="D19" s="165"/>
      <c r="E19" s="164"/>
      <c r="F19" s="164"/>
      <c r="G19" s="163">
        <f>SUM(G10:G18)</f>
        <v>0</v>
      </c>
      <c r="H19" s="162"/>
      <c r="I19" s="161">
        <f>SUM(I10:I18)</f>
        <v>0</v>
      </c>
      <c r="J19" s="160"/>
      <c r="M19" s="159" t="s">
        <v>294</v>
      </c>
      <c r="R19" s="147">
        <v>10</v>
      </c>
      <c r="S19" s="146">
        <v>781173</v>
      </c>
      <c r="T19" s="145" t="s">
        <v>143</v>
      </c>
      <c r="U19" s="145" t="s">
        <v>16</v>
      </c>
      <c r="V19" s="144">
        <v>0.6</v>
      </c>
      <c r="W19" s="295"/>
      <c r="X19" s="143">
        <f t="shared" si="2"/>
        <v>0</v>
      </c>
      <c r="Y19" s="142"/>
      <c r="Z19" s="141"/>
    </row>
    <row r="20" spans="1:27" s="149" customFormat="1" ht="20.100000000000001" customHeight="1">
      <c r="A20" s="158" t="s">
        <v>293</v>
      </c>
      <c r="B20" s="157"/>
      <c r="C20" s="156"/>
      <c r="D20" s="156"/>
      <c r="E20" s="155"/>
      <c r="F20" s="155"/>
      <c r="G20" s="154"/>
      <c r="H20" s="153"/>
      <c r="I20" s="152"/>
      <c r="J20" s="151"/>
      <c r="M20" s="150"/>
      <c r="R20" s="147">
        <v>11</v>
      </c>
      <c r="S20" s="146">
        <v>784212</v>
      </c>
      <c r="T20" s="145" t="s">
        <v>141</v>
      </c>
      <c r="U20" s="145" t="s">
        <v>16</v>
      </c>
      <c r="V20" s="144">
        <v>1</v>
      </c>
      <c r="W20" s="295"/>
      <c r="X20" s="143">
        <f t="shared" si="2"/>
        <v>0</v>
      </c>
      <c r="Y20" s="142"/>
      <c r="Z20" s="141"/>
    </row>
    <row r="21" spans="1:27" ht="15.75" thickBot="1">
      <c r="A21" s="147"/>
      <c r="B21" s="146"/>
      <c r="C21" s="148" t="s">
        <v>204</v>
      </c>
      <c r="D21" s="145"/>
      <c r="E21" s="144"/>
      <c r="F21" s="144"/>
      <c r="G21" s="143"/>
      <c r="H21" s="142"/>
      <c r="I21" s="141"/>
      <c r="J21" s="140"/>
      <c r="L21" s="113" t="s">
        <v>183</v>
      </c>
      <c r="M21" s="129" t="s">
        <v>209</v>
      </c>
      <c r="R21" s="139">
        <v>12</v>
      </c>
      <c r="S21" s="138">
        <v>173106</v>
      </c>
      <c r="T21" s="136" t="s">
        <v>135</v>
      </c>
      <c r="U21" s="136" t="s">
        <v>18</v>
      </c>
      <c r="V21" s="135">
        <v>5</v>
      </c>
      <c r="W21" s="296"/>
      <c r="X21" s="133">
        <f t="shared" si="2"/>
        <v>0</v>
      </c>
      <c r="Y21" s="132"/>
      <c r="Z21" s="131"/>
    </row>
    <row r="22" spans="1:27" ht="15.75" thickBot="1">
      <c r="A22" s="147">
        <v>8</v>
      </c>
      <c r="B22" s="146">
        <v>321162</v>
      </c>
      <c r="C22" s="145" t="s">
        <v>292</v>
      </c>
      <c r="D22" s="145" t="s">
        <v>18</v>
      </c>
      <c r="E22" s="144">
        <v>570</v>
      </c>
      <c r="F22" s="295"/>
      <c r="G22" s="143">
        <f t="shared" ref="G22:G45" si="3">E22*F22</f>
        <v>0</v>
      </c>
      <c r="H22" s="142">
        <v>0</v>
      </c>
      <c r="I22" s="141">
        <f t="shared" ref="I22:I45" si="4">E22*H22</f>
        <v>0</v>
      </c>
      <c r="J22" s="140" t="s">
        <v>79</v>
      </c>
      <c r="K22" s="113" t="s">
        <v>78</v>
      </c>
      <c r="L22" s="113" t="s">
        <v>183</v>
      </c>
      <c r="M22" s="129" t="s">
        <v>209</v>
      </c>
      <c r="N22" s="113">
        <f>E22*F22</f>
        <v>0</v>
      </c>
      <c r="R22" s="175"/>
      <c r="S22" s="174"/>
      <c r="T22" s="173" t="s">
        <v>8</v>
      </c>
      <c r="U22" s="173" t="s">
        <v>16</v>
      </c>
      <c r="V22" s="172">
        <v>1</v>
      </c>
      <c r="W22" s="297"/>
      <c r="X22" s="291">
        <f t="shared" si="2"/>
        <v>0</v>
      </c>
      <c r="Y22" s="171"/>
      <c r="Z22" s="170"/>
    </row>
    <row r="23" spans="1:27" ht="15.75" thickBot="1">
      <c r="A23" s="147">
        <v>9</v>
      </c>
      <c r="B23" s="146">
        <v>321163</v>
      </c>
      <c r="C23" s="145" t="s">
        <v>291</v>
      </c>
      <c r="D23" s="145" t="s">
        <v>18</v>
      </c>
      <c r="E23" s="144">
        <v>388</v>
      </c>
      <c r="F23" s="295"/>
      <c r="G23" s="143">
        <f t="shared" si="3"/>
        <v>0</v>
      </c>
      <c r="H23" s="142">
        <v>0</v>
      </c>
      <c r="I23" s="141">
        <f t="shared" si="4"/>
        <v>0</v>
      </c>
      <c r="J23" s="140" t="s">
        <v>79</v>
      </c>
      <c r="K23" s="113" t="s">
        <v>78</v>
      </c>
      <c r="L23" s="113" t="s">
        <v>183</v>
      </c>
      <c r="M23" s="129" t="s">
        <v>209</v>
      </c>
      <c r="N23" s="113">
        <f>E23*F23</f>
        <v>0</v>
      </c>
      <c r="Q23" s="177"/>
      <c r="R23" s="126"/>
      <c r="S23" s="127"/>
      <c r="T23" s="126" t="s">
        <v>73</v>
      </c>
      <c r="U23" s="126"/>
      <c r="V23" s="125"/>
      <c r="W23" s="125"/>
      <c r="X23" s="169">
        <f>SUM(X10:X22)</f>
        <v>0</v>
      </c>
      <c r="Y23" s="123"/>
      <c r="Z23" s="122"/>
    </row>
    <row r="24" spans="1:27">
      <c r="A24" s="147">
        <v>10</v>
      </c>
      <c r="B24" s="146">
        <v>321165</v>
      </c>
      <c r="C24" s="145" t="s">
        <v>290</v>
      </c>
      <c r="D24" s="145" t="s">
        <v>18</v>
      </c>
      <c r="E24" s="144">
        <v>230</v>
      </c>
      <c r="F24" s="295"/>
      <c r="G24" s="143">
        <f t="shared" si="3"/>
        <v>0</v>
      </c>
      <c r="H24" s="142">
        <v>0</v>
      </c>
      <c r="I24" s="141">
        <f t="shared" si="4"/>
        <v>0</v>
      </c>
      <c r="J24" s="140" t="s">
        <v>79</v>
      </c>
      <c r="K24" s="113" t="s">
        <v>78</v>
      </c>
      <c r="L24" s="113" t="s">
        <v>183</v>
      </c>
      <c r="M24" s="129" t="s">
        <v>209</v>
      </c>
      <c r="N24" s="113">
        <f>E24*F24</f>
        <v>0</v>
      </c>
      <c r="Q24" s="177"/>
      <c r="Z24" s="177"/>
    </row>
    <row r="25" spans="1:27">
      <c r="A25" s="147">
        <v>11</v>
      </c>
      <c r="B25" s="146">
        <v>321126</v>
      </c>
      <c r="C25" s="145" t="s">
        <v>289</v>
      </c>
      <c r="D25" s="145" t="s">
        <v>18</v>
      </c>
      <c r="E25" s="144">
        <v>166</v>
      </c>
      <c r="F25" s="295"/>
      <c r="G25" s="143">
        <f t="shared" si="3"/>
        <v>0</v>
      </c>
      <c r="H25" s="142">
        <v>0</v>
      </c>
      <c r="I25" s="141">
        <f t="shared" si="4"/>
        <v>0</v>
      </c>
      <c r="J25" s="140" t="s">
        <v>79</v>
      </c>
      <c r="K25" s="113" t="s">
        <v>78</v>
      </c>
      <c r="L25" s="113" t="s">
        <v>183</v>
      </c>
      <c r="M25" s="129" t="s">
        <v>209</v>
      </c>
      <c r="N25" s="113">
        <f>E25*F25</f>
        <v>0</v>
      </c>
      <c r="Q25" s="177"/>
      <c r="R25" s="194"/>
      <c r="S25" s="196"/>
      <c r="T25" s="194"/>
      <c r="U25" s="194"/>
      <c r="V25" s="194"/>
      <c r="W25" s="194"/>
      <c r="X25" s="194"/>
      <c r="Y25" s="194"/>
      <c r="Z25" s="195"/>
      <c r="AA25" s="194"/>
    </row>
    <row r="26" spans="1:27" ht="21" thickBot="1">
      <c r="A26" s="147">
        <v>12</v>
      </c>
      <c r="B26" s="146">
        <v>321503</v>
      </c>
      <c r="C26" s="145" t="s">
        <v>288</v>
      </c>
      <c r="D26" s="145" t="s">
        <v>18</v>
      </c>
      <c r="E26" s="144">
        <v>12</v>
      </c>
      <c r="F26" s="295"/>
      <c r="G26" s="143">
        <f t="shared" si="3"/>
        <v>0</v>
      </c>
      <c r="H26" s="142">
        <v>0</v>
      </c>
      <c r="I26" s="141">
        <f t="shared" si="4"/>
        <v>0</v>
      </c>
      <c r="J26" s="140" t="s">
        <v>79</v>
      </c>
      <c r="K26" s="113" t="s">
        <v>78</v>
      </c>
      <c r="L26" s="113" t="s">
        <v>183</v>
      </c>
      <c r="M26" s="129" t="s">
        <v>209</v>
      </c>
      <c r="N26" s="113">
        <f>E26*F26</f>
        <v>0</v>
      </c>
      <c r="Q26" s="177"/>
      <c r="R26" s="193" t="s">
        <v>180</v>
      </c>
      <c r="S26" s="193"/>
      <c r="T26" s="193"/>
      <c r="U26" s="193"/>
      <c r="V26" s="193"/>
      <c r="W26" s="193"/>
      <c r="X26" s="193"/>
      <c r="Y26" s="193"/>
      <c r="Z26" s="192"/>
      <c r="AA26" s="191"/>
    </row>
    <row r="27" spans="1:27" ht="15.75" thickBot="1">
      <c r="A27" s="147">
        <v>13</v>
      </c>
      <c r="B27" s="146">
        <v>311115</v>
      </c>
      <c r="C27" s="145" t="s">
        <v>287</v>
      </c>
      <c r="D27" s="145" t="s">
        <v>16</v>
      </c>
      <c r="E27" s="144">
        <v>563</v>
      </c>
      <c r="F27" s="295"/>
      <c r="G27" s="143">
        <f t="shared" si="3"/>
        <v>0</v>
      </c>
      <c r="H27" s="142">
        <v>0</v>
      </c>
      <c r="I27" s="141">
        <f t="shared" si="4"/>
        <v>0</v>
      </c>
      <c r="J27" s="140" t="s">
        <v>79</v>
      </c>
      <c r="K27" s="113" t="s">
        <v>78</v>
      </c>
      <c r="L27" s="113" t="s">
        <v>183</v>
      </c>
      <c r="M27" s="129" t="s">
        <v>209</v>
      </c>
      <c r="Q27" s="177"/>
      <c r="R27" s="190" t="s">
        <v>178</v>
      </c>
      <c r="S27" s="189" t="s">
        <v>177</v>
      </c>
      <c r="T27" s="188" t="s">
        <v>176</v>
      </c>
      <c r="U27" s="188" t="s">
        <v>175</v>
      </c>
      <c r="V27" s="187" t="s">
        <v>12</v>
      </c>
      <c r="W27" s="187" t="s">
        <v>174</v>
      </c>
      <c r="X27" s="186" t="s">
        <v>173</v>
      </c>
      <c r="Y27" s="185" t="s">
        <v>172</v>
      </c>
      <c r="Z27" s="184" t="s">
        <v>171</v>
      </c>
      <c r="AA27" s="107"/>
    </row>
    <row r="28" spans="1:27" ht="15.75">
      <c r="A28" s="147">
        <v>14</v>
      </c>
      <c r="B28" s="146">
        <v>311116</v>
      </c>
      <c r="C28" s="145" t="s">
        <v>286</v>
      </c>
      <c r="D28" s="145" t="s">
        <v>16</v>
      </c>
      <c r="E28" s="144">
        <v>96</v>
      </c>
      <c r="F28" s="295"/>
      <c r="G28" s="143">
        <f t="shared" si="3"/>
        <v>0</v>
      </c>
      <c r="H28" s="142">
        <v>0</v>
      </c>
      <c r="I28" s="141">
        <f t="shared" si="4"/>
        <v>0</v>
      </c>
      <c r="J28" s="140" t="s">
        <v>79</v>
      </c>
      <c r="K28" s="113" t="s">
        <v>78</v>
      </c>
      <c r="L28" s="113" t="s">
        <v>183</v>
      </c>
      <c r="M28" s="129" t="s">
        <v>209</v>
      </c>
      <c r="Q28" s="177"/>
      <c r="R28" s="182"/>
      <c r="S28" s="183" t="s">
        <v>285</v>
      </c>
      <c r="T28" s="182"/>
      <c r="U28" s="182"/>
      <c r="V28" s="181"/>
      <c r="W28" s="181"/>
      <c r="X28" s="180"/>
      <c r="Y28" s="179"/>
      <c r="Z28" s="178"/>
      <c r="AA28" s="149"/>
    </row>
    <row r="29" spans="1:27">
      <c r="A29" s="147">
        <v>15</v>
      </c>
      <c r="B29" s="146">
        <v>311213</v>
      </c>
      <c r="C29" s="145" t="s">
        <v>284</v>
      </c>
      <c r="D29" s="145" t="s">
        <v>16</v>
      </c>
      <c r="E29" s="144">
        <v>34</v>
      </c>
      <c r="F29" s="295"/>
      <c r="G29" s="143">
        <f t="shared" si="3"/>
        <v>0</v>
      </c>
      <c r="H29" s="142">
        <v>0</v>
      </c>
      <c r="I29" s="141">
        <f t="shared" si="4"/>
        <v>0</v>
      </c>
      <c r="J29" s="140" t="s">
        <v>79</v>
      </c>
      <c r="K29" s="113" t="s">
        <v>78</v>
      </c>
      <c r="L29" s="113" t="s">
        <v>183</v>
      </c>
      <c r="M29" s="129" t="s">
        <v>209</v>
      </c>
      <c r="Q29" s="177"/>
      <c r="R29" s="176">
        <v>1</v>
      </c>
      <c r="S29" s="146">
        <v>766115</v>
      </c>
      <c r="T29" s="145" t="s">
        <v>167</v>
      </c>
      <c r="U29" s="145" t="s">
        <v>16</v>
      </c>
      <c r="V29" s="144">
        <v>1</v>
      </c>
      <c r="W29" s="295"/>
      <c r="X29" s="143">
        <f>V29*W29</f>
        <v>0</v>
      </c>
      <c r="Y29" s="142"/>
      <c r="Z29" s="141"/>
      <c r="AA29" s="107"/>
    </row>
    <row r="30" spans="1:27">
      <c r="A30" s="147">
        <v>16</v>
      </c>
      <c r="B30" s="146">
        <v>311412</v>
      </c>
      <c r="C30" s="145" t="s">
        <v>195</v>
      </c>
      <c r="D30" s="145" t="s">
        <v>16</v>
      </c>
      <c r="E30" s="144">
        <v>35</v>
      </c>
      <c r="F30" s="295"/>
      <c r="G30" s="143">
        <f t="shared" si="3"/>
        <v>0</v>
      </c>
      <c r="H30" s="142">
        <v>0</v>
      </c>
      <c r="I30" s="141">
        <f t="shared" si="4"/>
        <v>0</v>
      </c>
      <c r="J30" s="140" t="s">
        <v>79</v>
      </c>
      <c r="K30" s="113" t="s">
        <v>78</v>
      </c>
      <c r="L30" s="113" t="s">
        <v>183</v>
      </c>
      <c r="M30" s="129" t="s">
        <v>209</v>
      </c>
      <c r="Q30" s="177"/>
      <c r="R30" s="176">
        <v>2</v>
      </c>
      <c r="S30" s="146">
        <v>788211</v>
      </c>
      <c r="T30" s="145" t="s">
        <v>165</v>
      </c>
      <c r="U30" s="145" t="s">
        <v>91</v>
      </c>
      <c r="V30" s="144">
        <v>1</v>
      </c>
      <c r="W30" s="295"/>
      <c r="X30" s="143">
        <f t="shared" ref="X30:X47" si="5">V30*W30</f>
        <v>0</v>
      </c>
      <c r="Y30" s="142"/>
      <c r="Z30" s="141"/>
      <c r="AA30" s="107"/>
    </row>
    <row r="31" spans="1:27">
      <c r="A31" s="147">
        <v>17</v>
      </c>
      <c r="B31" s="146">
        <v>311315</v>
      </c>
      <c r="C31" s="145" t="s">
        <v>283</v>
      </c>
      <c r="D31" s="145" t="s">
        <v>16</v>
      </c>
      <c r="E31" s="144">
        <v>126</v>
      </c>
      <c r="F31" s="295"/>
      <c r="G31" s="143">
        <f t="shared" si="3"/>
        <v>0</v>
      </c>
      <c r="H31" s="142">
        <v>0</v>
      </c>
      <c r="I31" s="141">
        <f t="shared" si="4"/>
        <v>0</v>
      </c>
      <c r="J31" s="140" t="s">
        <v>79</v>
      </c>
      <c r="K31" s="113" t="s">
        <v>78</v>
      </c>
      <c r="L31" s="113" t="s">
        <v>183</v>
      </c>
      <c r="M31" s="129" t="s">
        <v>209</v>
      </c>
      <c r="Q31" s="177"/>
      <c r="R31" s="176">
        <v>3</v>
      </c>
      <c r="S31" s="146">
        <v>414151</v>
      </c>
      <c r="T31" s="145" t="s">
        <v>163</v>
      </c>
      <c r="U31" s="145" t="s">
        <v>16</v>
      </c>
      <c r="V31" s="144">
        <v>1</v>
      </c>
      <c r="W31" s="295"/>
      <c r="X31" s="143">
        <f t="shared" si="5"/>
        <v>0</v>
      </c>
      <c r="Y31" s="142"/>
      <c r="Z31" s="141"/>
      <c r="AA31" s="107"/>
    </row>
    <row r="32" spans="1:27">
      <c r="A32" s="147">
        <v>18</v>
      </c>
      <c r="B32" s="146">
        <v>311316</v>
      </c>
      <c r="C32" s="145" t="s">
        <v>282</v>
      </c>
      <c r="D32" s="145" t="s">
        <v>16</v>
      </c>
      <c r="E32" s="144">
        <v>285</v>
      </c>
      <c r="F32" s="295"/>
      <c r="G32" s="143">
        <f t="shared" si="3"/>
        <v>0</v>
      </c>
      <c r="H32" s="142">
        <v>0</v>
      </c>
      <c r="I32" s="141">
        <f t="shared" si="4"/>
        <v>0</v>
      </c>
      <c r="J32" s="140" t="s">
        <v>79</v>
      </c>
      <c r="K32" s="113" t="s">
        <v>78</v>
      </c>
      <c r="L32" s="113" t="s">
        <v>183</v>
      </c>
      <c r="M32" s="129" t="s">
        <v>209</v>
      </c>
      <c r="Q32" s="177"/>
      <c r="R32" s="176">
        <v>4</v>
      </c>
      <c r="S32" s="146">
        <v>415065</v>
      </c>
      <c r="T32" s="145" t="s">
        <v>162</v>
      </c>
      <c r="U32" s="145" t="s">
        <v>16</v>
      </c>
      <c r="V32" s="144">
        <v>1</v>
      </c>
      <c r="W32" s="295"/>
      <c r="X32" s="143">
        <f t="shared" si="5"/>
        <v>0</v>
      </c>
      <c r="Y32" s="142"/>
      <c r="Z32" s="141"/>
      <c r="AA32" s="107"/>
    </row>
    <row r="33" spans="1:27">
      <c r="A33" s="147">
        <v>19</v>
      </c>
      <c r="B33" s="146">
        <v>311325</v>
      </c>
      <c r="C33" s="145" t="s">
        <v>281</v>
      </c>
      <c r="D33" s="145" t="s">
        <v>16</v>
      </c>
      <c r="E33" s="144">
        <v>37</v>
      </c>
      <c r="F33" s="295"/>
      <c r="G33" s="143">
        <f t="shared" si="3"/>
        <v>0</v>
      </c>
      <c r="H33" s="142">
        <v>0</v>
      </c>
      <c r="I33" s="141">
        <f t="shared" si="4"/>
        <v>0</v>
      </c>
      <c r="J33" s="140" t="s">
        <v>79</v>
      </c>
      <c r="K33" s="113" t="s">
        <v>78</v>
      </c>
      <c r="L33" s="113" t="s">
        <v>183</v>
      </c>
      <c r="M33" s="129" t="s">
        <v>209</v>
      </c>
      <c r="Q33" s="177"/>
      <c r="R33" s="176">
        <v>5</v>
      </c>
      <c r="S33" s="146">
        <v>472001</v>
      </c>
      <c r="T33" s="145" t="s">
        <v>161</v>
      </c>
      <c r="U33" s="145" t="s">
        <v>16</v>
      </c>
      <c r="V33" s="144">
        <v>1</v>
      </c>
      <c r="W33" s="295"/>
      <c r="X33" s="143">
        <f t="shared" si="5"/>
        <v>0</v>
      </c>
      <c r="Y33" s="142"/>
      <c r="Z33" s="141"/>
      <c r="AA33" s="107"/>
    </row>
    <row r="34" spans="1:27">
      <c r="A34" s="147">
        <v>20</v>
      </c>
      <c r="B34" s="146">
        <v>311325</v>
      </c>
      <c r="C34" s="145" t="s">
        <v>191</v>
      </c>
      <c r="D34" s="145" t="s">
        <v>16</v>
      </c>
      <c r="E34" s="144">
        <v>1</v>
      </c>
      <c r="F34" s="295"/>
      <c r="G34" s="143">
        <f t="shared" si="3"/>
        <v>0</v>
      </c>
      <c r="H34" s="142">
        <v>0</v>
      </c>
      <c r="I34" s="141">
        <f t="shared" si="4"/>
        <v>0</v>
      </c>
      <c r="J34" s="140" t="s">
        <v>79</v>
      </c>
      <c r="K34" s="113" t="s">
        <v>78</v>
      </c>
      <c r="L34" s="113" t="s">
        <v>183</v>
      </c>
      <c r="M34" s="129" t="s">
        <v>209</v>
      </c>
      <c r="Q34" s="177"/>
      <c r="R34" s="176">
        <v>6</v>
      </c>
      <c r="S34" s="146">
        <v>472211</v>
      </c>
      <c r="T34" s="145" t="s">
        <v>159</v>
      </c>
      <c r="U34" s="145" t="s">
        <v>16</v>
      </c>
      <c r="V34" s="144">
        <v>4</v>
      </c>
      <c r="W34" s="295"/>
      <c r="X34" s="143">
        <f t="shared" si="5"/>
        <v>0</v>
      </c>
      <c r="Y34" s="142"/>
      <c r="Z34" s="141"/>
    </row>
    <row r="35" spans="1:27">
      <c r="A35" s="147">
        <v>21</v>
      </c>
      <c r="B35" s="146">
        <v>311331</v>
      </c>
      <c r="C35" s="145" t="s">
        <v>280</v>
      </c>
      <c r="D35" s="145" t="s">
        <v>16</v>
      </c>
      <c r="E35" s="144">
        <v>9</v>
      </c>
      <c r="F35" s="295"/>
      <c r="G35" s="143">
        <f t="shared" si="3"/>
        <v>0</v>
      </c>
      <c r="H35" s="142">
        <v>0</v>
      </c>
      <c r="I35" s="141">
        <f t="shared" si="4"/>
        <v>0</v>
      </c>
      <c r="J35" s="140" t="s">
        <v>79</v>
      </c>
      <c r="K35" s="113" t="s">
        <v>78</v>
      </c>
      <c r="L35" s="113" t="s">
        <v>183</v>
      </c>
      <c r="M35" s="129" t="s">
        <v>209</v>
      </c>
      <c r="Q35" s="177"/>
      <c r="R35" s="176">
        <v>7</v>
      </c>
      <c r="S35" s="146">
        <v>438012</v>
      </c>
      <c r="T35" s="145" t="s">
        <v>157</v>
      </c>
      <c r="U35" s="145" t="s">
        <v>16</v>
      </c>
      <c r="V35" s="144">
        <v>5</v>
      </c>
      <c r="W35" s="295"/>
      <c r="X35" s="143">
        <f t="shared" si="5"/>
        <v>0</v>
      </c>
      <c r="Y35" s="142"/>
      <c r="Z35" s="141"/>
    </row>
    <row r="36" spans="1:27">
      <c r="A36" s="147">
        <v>22</v>
      </c>
      <c r="B36" s="146">
        <v>363011</v>
      </c>
      <c r="C36" s="145" t="s">
        <v>279</v>
      </c>
      <c r="D36" s="145" t="s">
        <v>18</v>
      </c>
      <c r="E36" s="144">
        <v>270</v>
      </c>
      <c r="F36" s="295"/>
      <c r="G36" s="143">
        <f t="shared" si="3"/>
        <v>0</v>
      </c>
      <c r="H36" s="142">
        <v>0</v>
      </c>
      <c r="I36" s="141">
        <f t="shared" si="4"/>
        <v>0</v>
      </c>
      <c r="J36" s="140" t="s">
        <v>79</v>
      </c>
      <c r="K36" s="113" t="s">
        <v>78</v>
      </c>
      <c r="L36" s="113" t="s">
        <v>183</v>
      </c>
      <c r="M36" s="129" t="s">
        <v>209</v>
      </c>
      <c r="N36" s="113">
        <f>E36*F36</f>
        <v>0</v>
      </c>
      <c r="Q36" s="177"/>
      <c r="R36" s="176">
        <v>8</v>
      </c>
      <c r="S36" s="146">
        <v>438807</v>
      </c>
      <c r="T36" s="145" t="s">
        <v>152</v>
      </c>
      <c r="U36" s="145" t="s">
        <v>16</v>
      </c>
      <c r="V36" s="144">
        <v>2</v>
      </c>
      <c r="W36" s="295"/>
      <c r="X36" s="143">
        <f t="shared" si="5"/>
        <v>0</v>
      </c>
      <c r="Y36" s="142"/>
      <c r="Z36" s="141"/>
    </row>
    <row r="37" spans="1:27">
      <c r="A37" s="147">
        <v>23</v>
      </c>
      <c r="B37" s="146">
        <v>363012</v>
      </c>
      <c r="C37" s="145" t="s">
        <v>278</v>
      </c>
      <c r="D37" s="145" t="s">
        <v>18</v>
      </c>
      <c r="E37" s="144">
        <v>54</v>
      </c>
      <c r="F37" s="295"/>
      <c r="G37" s="143">
        <f t="shared" si="3"/>
        <v>0</v>
      </c>
      <c r="H37" s="142">
        <v>0</v>
      </c>
      <c r="I37" s="141">
        <f t="shared" si="4"/>
        <v>0</v>
      </c>
      <c r="J37" s="140" t="s">
        <v>79</v>
      </c>
      <c r="K37" s="113" t="s">
        <v>78</v>
      </c>
      <c r="L37" s="113" t="s">
        <v>183</v>
      </c>
      <c r="M37" s="129" t="s">
        <v>209</v>
      </c>
      <c r="N37" s="113">
        <f>E37*F37</f>
        <v>0</v>
      </c>
      <c r="Q37" s="177"/>
      <c r="R37" s="176">
        <v>9</v>
      </c>
      <c r="S37" s="146">
        <v>434303</v>
      </c>
      <c r="T37" s="145" t="s">
        <v>151</v>
      </c>
      <c r="U37" s="145" t="s">
        <v>16</v>
      </c>
      <c r="V37" s="144">
        <v>5</v>
      </c>
      <c r="W37" s="295"/>
      <c r="X37" s="143">
        <f t="shared" si="5"/>
        <v>0</v>
      </c>
      <c r="Y37" s="142"/>
      <c r="Z37" s="141"/>
    </row>
    <row r="38" spans="1:27">
      <c r="A38" s="147">
        <v>24</v>
      </c>
      <c r="B38" s="146">
        <v>363014</v>
      </c>
      <c r="C38" s="145" t="s">
        <v>277</v>
      </c>
      <c r="D38" s="145" t="s">
        <v>18</v>
      </c>
      <c r="E38" s="144">
        <v>154</v>
      </c>
      <c r="F38" s="295"/>
      <c r="G38" s="143">
        <f t="shared" si="3"/>
        <v>0</v>
      </c>
      <c r="H38" s="142">
        <v>0</v>
      </c>
      <c r="I38" s="141">
        <f t="shared" si="4"/>
        <v>0</v>
      </c>
      <c r="J38" s="140" t="s">
        <v>79</v>
      </c>
      <c r="K38" s="113" t="s">
        <v>78</v>
      </c>
      <c r="L38" s="113" t="s">
        <v>183</v>
      </c>
      <c r="M38" s="129" t="s">
        <v>209</v>
      </c>
      <c r="N38" s="113">
        <f>E38*F38</f>
        <v>0</v>
      </c>
      <c r="Q38" s="177"/>
      <c r="R38" s="176">
        <v>10</v>
      </c>
      <c r="S38" s="146">
        <v>434303</v>
      </c>
      <c r="T38" s="145" t="s">
        <v>149</v>
      </c>
      <c r="U38" s="145" t="s">
        <v>16</v>
      </c>
      <c r="V38" s="144">
        <v>12</v>
      </c>
      <c r="W38" s="295"/>
      <c r="X38" s="143">
        <f t="shared" si="5"/>
        <v>0</v>
      </c>
      <c r="Y38" s="142"/>
      <c r="Z38" s="141"/>
    </row>
    <row r="39" spans="1:27">
      <c r="A39" s="147">
        <v>25</v>
      </c>
      <c r="B39" s="146">
        <v>363112</v>
      </c>
      <c r="C39" s="145" t="s">
        <v>276</v>
      </c>
      <c r="D39" s="145" t="s">
        <v>16</v>
      </c>
      <c r="E39" s="144">
        <v>458</v>
      </c>
      <c r="F39" s="295"/>
      <c r="G39" s="143">
        <f t="shared" si="3"/>
        <v>0</v>
      </c>
      <c r="H39" s="142">
        <v>0</v>
      </c>
      <c r="I39" s="141">
        <f t="shared" si="4"/>
        <v>0</v>
      </c>
      <c r="J39" s="140" t="s">
        <v>79</v>
      </c>
      <c r="K39" s="113" t="s">
        <v>78</v>
      </c>
      <c r="L39" s="113" t="s">
        <v>183</v>
      </c>
      <c r="M39" s="129" t="s">
        <v>209</v>
      </c>
      <c r="Q39" s="177"/>
      <c r="R39" s="176">
        <v>11</v>
      </c>
      <c r="S39" s="146">
        <v>434303</v>
      </c>
      <c r="T39" s="145" t="s">
        <v>275</v>
      </c>
      <c r="U39" s="145" t="s">
        <v>16</v>
      </c>
      <c r="V39" s="144">
        <v>1</v>
      </c>
      <c r="W39" s="295"/>
      <c r="X39" s="143">
        <f t="shared" si="5"/>
        <v>0</v>
      </c>
      <c r="Y39" s="142"/>
      <c r="Z39" s="141"/>
    </row>
    <row r="40" spans="1:27">
      <c r="A40" s="147">
        <v>26</v>
      </c>
      <c r="B40" s="146">
        <v>363084</v>
      </c>
      <c r="C40" s="145" t="s">
        <v>274</v>
      </c>
      <c r="D40" s="145" t="s">
        <v>16</v>
      </c>
      <c r="E40" s="144">
        <v>468</v>
      </c>
      <c r="F40" s="295"/>
      <c r="G40" s="143">
        <f t="shared" si="3"/>
        <v>0</v>
      </c>
      <c r="H40" s="142">
        <v>0</v>
      </c>
      <c r="I40" s="141">
        <f t="shared" si="4"/>
        <v>0</v>
      </c>
      <c r="J40" s="140" t="s">
        <v>79</v>
      </c>
      <c r="K40" s="113" t="s">
        <v>78</v>
      </c>
      <c r="L40" s="113" t="s">
        <v>183</v>
      </c>
      <c r="M40" s="129" t="s">
        <v>209</v>
      </c>
      <c r="Q40" s="177"/>
      <c r="R40" s="176">
        <v>12</v>
      </c>
      <c r="S40" s="146">
        <v>290211</v>
      </c>
      <c r="T40" s="145" t="s">
        <v>145</v>
      </c>
      <c r="U40" s="145" t="s">
        <v>18</v>
      </c>
      <c r="V40" s="144">
        <v>1</v>
      </c>
      <c r="W40" s="295"/>
      <c r="X40" s="143">
        <f t="shared" si="5"/>
        <v>0</v>
      </c>
      <c r="Y40" s="142"/>
      <c r="Z40" s="141"/>
    </row>
    <row r="41" spans="1:27">
      <c r="A41" s="147">
        <v>27</v>
      </c>
      <c r="B41" s="146">
        <v>171102</v>
      </c>
      <c r="C41" s="145" t="s">
        <v>187</v>
      </c>
      <c r="D41" s="145" t="s">
        <v>18</v>
      </c>
      <c r="E41" s="144">
        <v>270</v>
      </c>
      <c r="F41" s="295"/>
      <c r="G41" s="143">
        <f t="shared" si="3"/>
        <v>0</v>
      </c>
      <c r="H41" s="142">
        <v>0</v>
      </c>
      <c r="I41" s="141">
        <f t="shared" si="4"/>
        <v>0</v>
      </c>
      <c r="J41" s="140" t="s">
        <v>79</v>
      </c>
      <c r="K41" s="113" t="s">
        <v>78</v>
      </c>
      <c r="L41" s="113" t="s">
        <v>183</v>
      </c>
      <c r="M41" s="129" t="s">
        <v>209</v>
      </c>
      <c r="N41" s="113">
        <f>E41*F41</f>
        <v>0</v>
      </c>
      <c r="Q41" s="177"/>
      <c r="R41" s="176">
        <v>13</v>
      </c>
      <c r="S41" s="146">
        <v>781173</v>
      </c>
      <c r="T41" s="145" t="s">
        <v>143</v>
      </c>
      <c r="U41" s="145" t="s">
        <v>16</v>
      </c>
      <c r="V41" s="144">
        <v>2</v>
      </c>
      <c r="W41" s="295"/>
      <c r="X41" s="143">
        <f t="shared" si="5"/>
        <v>0</v>
      </c>
      <c r="Y41" s="142"/>
      <c r="Z41" s="141"/>
    </row>
    <row r="42" spans="1:27">
      <c r="A42" s="147">
        <v>28</v>
      </c>
      <c r="B42" s="146">
        <v>351951</v>
      </c>
      <c r="C42" s="145" t="s">
        <v>273</v>
      </c>
      <c r="D42" s="145" t="s">
        <v>16</v>
      </c>
      <c r="E42" s="144">
        <v>117</v>
      </c>
      <c r="F42" s="295"/>
      <c r="G42" s="143">
        <f t="shared" si="3"/>
        <v>0</v>
      </c>
      <c r="H42" s="142">
        <v>0</v>
      </c>
      <c r="I42" s="141">
        <f t="shared" si="4"/>
        <v>0</v>
      </c>
      <c r="J42" s="140" t="s">
        <v>79</v>
      </c>
      <c r="K42" s="113" t="s">
        <v>78</v>
      </c>
      <c r="L42" s="113" t="s">
        <v>183</v>
      </c>
      <c r="M42" s="129" t="s">
        <v>209</v>
      </c>
      <c r="Q42" s="177"/>
      <c r="R42" s="176">
        <v>14</v>
      </c>
      <c r="S42" s="146">
        <v>784212</v>
      </c>
      <c r="T42" s="145" t="s">
        <v>141</v>
      </c>
      <c r="U42" s="145" t="s">
        <v>16</v>
      </c>
      <c r="V42" s="144">
        <v>2</v>
      </c>
      <c r="W42" s="295"/>
      <c r="X42" s="143">
        <f t="shared" si="5"/>
        <v>0</v>
      </c>
      <c r="Y42" s="142"/>
      <c r="Z42" s="141"/>
    </row>
    <row r="43" spans="1:27">
      <c r="A43" s="147">
        <v>29</v>
      </c>
      <c r="B43" s="146">
        <v>351951</v>
      </c>
      <c r="C43" s="145" t="s">
        <v>272</v>
      </c>
      <c r="D43" s="145" t="s">
        <v>16</v>
      </c>
      <c r="E43" s="144">
        <v>6</v>
      </c>
      <c r="F43" s="295"/>
      <c r="G43" s="143">
        <f t="shared" si="3"/>
        <v>0</v>
      </c>
      <c r="H43" s="142">
        <v>0</v>
      </c>
      <c r="I43" s="141">
        <f t="shared" si="4"/>
        <v>0</v>
      </c>
      <c r="J43" s="140" t="s">
        <v>79</v>
      </c>
      <c r="K43" s="113" t="s">
        <v>78</v>
      </c>
      <c r="L43" s="113" t="s">
        <v>183</v>
      </c>
      <c r="M43" s="129" t="s">
        <v>209</v>
      </c>
      <c r="Q43" s="177"/>
      <c r="R43" s="176">
        <v>15</v>
      </c>
      <c r="S43" s="146">
        <v>782411</v>
      </c>
      <c r="T43" s="145" t="s">
        <v>139</v>
      </c>
      <c r="U43" s="145" t="s">
        <v>16</v>
      </c>
      <c r="V43" s="144">
        <v>2</v>
      </c>
      <c r="W43" s="295"/>
      <c r="X43" s="143">
        <f t="shared" si="5"/>
        <v>0</v>
      </c>
      <c r="Y43" s="142"/>
      <c r="Z43" s="141"/>
    </row>
    <row r="44" spans="1:27">
      <c r="A44" s="147">
        <v>30</v>
      </c>
      <c r="B44" s="146">
        <v>932</v>
      </c>
      <c r="C44" s="145" t="s">
        <v>271</v>
      </c>
      <c r="D44" s="145" t="s">
        <v>91</v>
      </c>
      <c r="E44" s="144">
        <v>6</v>
      </c>
      <c r="F44" s="295"/>
      <c r="G44" s="143">
        <f t="shared" si="3"/>
        <v>0</v>
      </c>
      <c r="H44" s="142">
        <v>0</v>
      </c>
      <c r="I44" s="141">
        <f t="shared" si="4"/>
        <v>0</v>
      </c>
      <c r="J44" s="140" t="s">
        <v>79</v>
      </c>
      <c r="L44" s="113" t="s">
        <v>183</v>
      </c>
      <c r="M44" s="129" t="s">
        <v>209</v>
      </c>
      <c r="N44" s="113">
        <f>E44*F44</f>
        <v>0</v>
      </c>
      <c r="Q44" s="177"/>
      <c r="R44" s="176">
        <v>16</v>
      </c>
      <c r="S44" s="146">
        <v>784111</v>
      </c>
      <c r="T44" s="145" t="s">
        <v>137</v>
      </c>
      <c r="U44" s="145" t="s">
        <v>16</v>
      </c>
      <c r="V44" s="144">
        <v>10</v>
      </c>
      <c r="W44" s="295"/>
      <c r="X44" s="143">
        <f t="shared" si="5"/>
        <v>0</v>
      </c>
      <c r="Y44" s="142"/>
      <c r="Z44" s="141"/>
    </row>
    <row r="45" spans="1:27">
      <c r="A45" s="147">
        <v>31</v>
      </c>
      <c r="B45" s="146">
        <v>312911</v>
      </c>
      <c r="C45" s="145" t="s">
        <v>270</v>
      </c>
      <c r="D45" s="145" t="s">
        <v>16</v>
      </c>
      <c r="E45" s="144">
        <v>12</v>
      </c>
      <c r="F45" s="295"/>
      <c r="G45" s="143">
        <f t="shared" si="3"/>
        <v>0</v>
      </c>
      <c r="H45" s="142">
        <v>0</v>
      </c>
      <c r="I45" s="141">
        <f t="shared" si="4"/>
        <v>0</v>
      </c>
      <c r="J45" s="140" t="s">
        <v>79</v>
      </c>
      <c r="K45" s="113" t="s">
        <v>78</v>
      </c>
      <c r="L45" s="113" t="s">
        <v>183</v>
      </c>
      <c r="M45" s="129" t="s">
        <v>209</v>
      </c>
      <c r="Q45" s="177"/>
      <c r="R45" s="176">
        <v>17</v>
      </c>
      <c r="S45" s="146">
        <v>173106</v>
      </c>
      <c r="T45" s="145" t="s">
        <v>135</v>
      </c>
      <c r="U45" s="145" t="s">
        <v>18</v>
      </c>
      <c r="V45" s="144">
        <v>10</v>
      </c>
      <c r="W45" s="295"/>
      <c r="X45" s="143">
        <f t="shared" si="5"/>
        <v>0</v>
      </c>
      <c r="Y45" s="142"/>
      <c r="Z45" s="141"/>
    </row>
    <row r="46" spans="1:27" ht="15.75" thickBot="1">
      <c r="A46" s="147"/>
      <c r="B46" s="146"/>
      <c r="C46" s="148"/>
      <c r="D46" s="145"/>
      <c r="E46" s="144"/>
      <c r="F46" s="168"/>
      <c r="G46" s="143"/>
      <c r="H46" s="142"/>
      <c r="I46" s="141"/>
      <c r="J46" s="140"/>
      <c r="M46" s="129" t="s">
        <v>209</v>
      </c>
      <c r="Q46" s="177"/>
      <c r="R46" s="199">
        <v>18</v>
      </c>
      <c r="S46" s="138">
        <v>173109</v>
      </c>
      <c r="T46" s="136" t="s">
        <v>133</v>
      </c>
      <c r="U46" s="136" t="s">
        <v>18</v>
      </c>
      <c r="V46" s="135">
        <v>5</v>
      </c>
      <c r="W46" s="296"/>
      <c r="X46" s="292">
        <f t="shared" si="5"/>
        <v>0</v>
      </c>
      <c r="Y46" s="132"/>
      <c r="Z46" s="131"/>
    </row>
    <row r="47" spans="1:27" ht="15.75" thickBot="1">
      <c r="A47" s="147"/>
      <c r="B47" s="146"/>
      <c r="C47" s="148" t="s">
        <v>182</v>
      </c>
      <c r="D47" s="145"/>
      <c r="E47" s="144"/>
      <c r="F47" s="144"/>
      <c r="G47" s="143"/>
      <c r="H47" s="142"/>
      <c r="I47" s="141"/>
      <c r="J47" s="140"/>
      <c r="L47" s="113" t="s">
        <v>153</v>
      </c>
      <c r="M47" s="129" t="s">
        <v>209</v>
      </c>
      <c r="Q47" s="177"/>
      <c r="R47" s="198"/>
      <c r="S47" s="174"/>
      <c r="T47" s="173" t="s">
        <v>8</v>
      </c>
      <c r="U47" s="173" t="s">
        <v>16</v>
      </c>
      <c r="V47" s="172">
        <v>1</v>
      </c>
      <c r="W47" s="297"/>
      <c r="X47" s="186">
        <f t="shared" si="5"/>
        <v>0</v>
      </c>
      <c r="Y47" s="171"/>
      <c r="Z47" s="170"/>
    </row>
    <row r="48" spans="1:27" ht="15.75" thickBot="1">
      <c r="A48" s="147">
        <v>32</v>
      </c>
      <c r="B48" s="146">
        <v>101005</v>
      </c>
      <c r="C48" s="145" t="s">
        <v>269</v>
      </c>
      <c r="D48" s="145" t="s">
        <v>18</v>
      </c>
      <c r="E48" s="144">
        <v>726</v>
      </c>
      <c r="F48" s="295"/>
      <c r="G48" s="143">
        <f t="shared" ref="G48:G59" si="6">E48*F48</f>
        <v>0</v>
      </c>
      <c r="H48" s="142">
        <v>0</v>
      </c>
      <c r="I48" s="141">
        <f t="shared" ref="I48:I59" si="7">E48*H48</f>
        <v>0</v>
      </c>
      <c r="J48" s="140" t="s">
        <v>79</v>
      </c>
      <c r="K48" s="113" t="s">
        <v>78</v>
      </c>
      <c r="L48" s="113" t="s">
        <v>153</v>
      </c>
      <c r="M48" s="129" t="s">
        <v>209</v>
      </c>
      <c r="N48" s="113">
        <f t="shared" ref="N48:N59" si="8">E48*F48</f>
        <v>0</v>
      </c>
      <c r="Q48" s="177"/>
      <c r="R48" s="126"/>
      <c r="S48" s="127"/>
      <c r="T48" s="126" t="s">
        <v>73</v>
      </c>
      <c r="U48" s="126"/>
      <c r="V48" s="125"/>
      <c r="W48" s="125"/>
      <c r="X48" s="169">
        <f>SUM(X29:X47)</f>
        <v>0</v>
      </c>
      <c r="Y48" s="123"/>
      <c r="Z48" s="122"/>
    </row>
    <row r="49" spans="1:27">
      <c r="A49" s="147">
        <v>33</v>
      </c>
      <c r="B49" s="146">
        <v>101105</v>
      </c>
      <c r="C49" s="145" t="s">
        <v>268</v>
      </c>
      <c r="D49" s="145" t="s">
        <v>18</v>
      </c>
      <c r="E49" s="144">
        <v>6530</v>
      </c>
      <c r="F49" s="295"/>
      <c r="G49" s="143">
        <f t="shared" si="6"/>
        <v>0</v>
      </c>
      <c r="H49" s="142">
        <v>0</v>
      </c>
      <c r="I49" s="141">
        <f t="shared" si="7"/>
        <v>0</v>
      </c>
      <c r="J49" s="140" t="s">
        <v>79</v>
      </c>
      <c r="K49" s="113" t="s">
        <v>78</v>
      </c>
      <c r="L49" s="113" t="s">
        <v>153</v>
      </c>
      <c r="M49" s="129" t="s">
        <v>209</v>
      </c>
      <c r="N49" s="113">
        <f t="shared" si="8"/>
        <v>0</v>
      </c>
      <c r="Q49" s="177"/>
      <c r="R49" s="107"/>
      <c r="S49" s="119"/>
      <c r="T49" s="107"/>
      <c r="U49" s="107"/>
      <c r="V49" s="118"/>
      <c r="W49" s="118"/>
      <c r="X49" s="117"/>
      <c r="Y49" s="116"/>
      <c r="Z49" s="197"/>
    </row>
    <row r="50" spans="1:27">
      <c r="A50" s="147">
        <v>34</v>
      </c>
      <c r="B50" s="146">
        <v>101106</v>
      </c>
      <c r="C50" s="145" t="s">
        <v>267</v>
      </c>
      <c r="D50" s="145" t="s">
        <v>18</v>
      </c>
      <c r="E50" s="144">
        <v>7890</v>
      </c>
      <c r="F50" s="295"/>
      <c r="G50" s="143">
        <f t="shared" si="6"/>
        <v>0</v>
      </c>
      <c r="H50" s="142">
        <v>0</v>
      </c>
      <c r="I50" s="141">
        <f t="shared" si="7"/>
        <v>0</v>
      </c>
      <c r="J50" s="140" t="s">
        <v>79</v>
      </c>
      <c r="K50" s="113" t="s">
        <v>78</v>
      </c>
      <c r="L50" s="113" t="s">
        <v>153</v>
      </c>
      <c r="M50" s="129" t="s">
        <v>209</v>
      </c>
      <c r="N50" s="113">
        <f t="shared" si="8"/>
        <v>0</v>
      </c>
      <c r="Q50" s="177"/>
      <c r="R50" s="194"/>
      <c r="S50" s="196"/>
      <c r="T50" s="194"/>
      <c r="U50" s="194"/>
      <c r="V50" s="194"/>
      <c r="W50" s="194"/>
      <c r="X50" s="194"/>
      <c r="Y50" s="194"/>
      <c r="Z50" s="195"/>
      <c r="AA50" s="194"/>
    </row>
    <row r="51" spans="1:27" ht="21" thickBot="1">
      <c r="A51" s="147">
        <v>35</v>
      </c>
      <c r="B51" s="146">
        <v>101305</v>
      </c>
      <c r="C51" s="145" t="s">
        <v>266</v>
      </c>
      <c r="D51" s="145" t="s">
        <v>18</v>
      </c>
      <c r="E51" s="144">
        <v>540</v>
      </c>
      <c r="F51" s="295"/>
      <c r="G51" s="143">
        <f t="shared" si="6"/>
        <v>0</v>
      </c>
      <c r="H51" s="142">
        <v>0</v>
      </c>
      <c r="I51" s="141">
        <f t="shared" si="7"/>
        <v>0</v>
      </c>
      <c r="J51" s="140" t="s">
        <v>79</v>
      </c>
      <c r="K51" s="113" t="s">
        <v>78</v>
      </c>
      <c r="L51" s="113" t="s">
        <v>153</v>
      </c>
      <c r="M51" s="129" t="s">
        <v>209</v>
      </c>
      <c r="N51" s="113">
        <f t="shared" si="8"/>
        <v>0</v>
      </c>
      <c r="Q51" s="177"/>
      <c r="R51" s="193" t="s">
        <v>180</v>
      </c>
      <c r="S51" s="193"/>
      <c r="T51" s="193"/>
      <c r="U51" s="193"/>
      <c r="V51" s="193"/>
      <c r="W51" s="193"/>
      <c r="X51" s="193"/>
      <c r="Y51" s="193"/>
      <c r="Z51" s="192"/>
      <c r="AA51" s="191"/>
    </row>
    <row r="52" spans="1:27" ht="15.75" thickBot="1">
      <c r="A52" s="147">
        <v>36</v>
      </c>
      <c r="B52" s="146">
        <v>101306</v>
      </c>
      <c r="C52" s="145" t="s">
        <v>265</v>
      </c>
      <c r="D52" s="145" t="s">
        <v>18</v>
      </c>
      <c r="E52" s="144">
        <v>48</v>
      </c>
      <c r="F52" s="295"/>
      <c r="G52" s="143">
        <f t="shared" si="6"/>
        <v>0</v>
      </c>
      <c r="H52" s="142">
        <v>0</v>
      </c>
      <c r="I52" s="141">
        <f t="shared" si="7"/>
        <v>0</v>
      </c>
      <c r="J52" s="140" t="s">
        <v>79</v>
      </c>
      <c r="K52" s="113" t="s">
        <v>78</v>
      </c>
      <c r="L52" s="113" t="s">
        <v>153</v>
      </c>
      <c r="M52" s="129" t="s">
        <v>209</v>
      </c>
      <c r="N52" s="113">
        <f t="shared" si="8"/>
        <v>0</v>
      </c>
      <c r="Q52" s="177"/>
      <c r="R52" s="190" t="s">
        <v>178</v>
      </c>
      <c r="S52" s="189" t="s">
        <v>177</v>
      </c>
      <c r="T52" s="188" t="s">
        <v>176</v>
      </c>
      <c r="U52" s="188" t="s">
        <v>175</v>
      </c>
      <c r="V52" s="187" t="s">
        <v>12</v>
      </c>
      <c r="W52" s="187" t="s">
        <v>174</v>
      </c>
      <c r="X52" s="186" t="s">
        <v>173</v>
      </c>
      <c r="Y52" s="185" t="s">
        <v>172</v>
      </c>
      <c r="Z52" s="184" t="s">
        <v>171</v>
      </c>
      <c r="AA52" s="107"/>
    </row>
    <row r="53" spans="1:27" ht="15.75">
      <c r="A53" s="147">
        <v>37</v>
      </c>
      <c r="B53" s="146">
        <v>101308</v>
      </c>
      <c r="C53" s="145" t="s">
        <v>264</v>
      </c>
      <c r="D53" s="145" t="s">
        <v>18</v>
      </c>
      <c r="E53" s="144">
        <v>14</v>
      </c>
      <c r="F53" s="295"/>
      <c r="G53" s="143">
        <f t="shared" si="6"/>
        <v>0</v>
      </c>
      <c r="H53" s="142">
        <v>0</v>
      </c>
      <c r="I53" s="141">
        <f t="shared" si="7"/>
        <v>0</v>
      </c>
      <c r="J53" s="140" t="s">
        <v>79</v>
      </c>
      <c r="K53" s="113" t="s">
        <v>78</v>
      </c>
      <c r="L53" s="113" t="s">
        <v>153</v>
      </c>
      <c r="M53" s="129" t="s">
        <v>209</v>
      </c>
      <c r="N53" s="113">
        <f t="shared" si="8"/>
        <v>0</v>
      </c>
      <c r="Q53" s="177"/>
      <c r="R53" s="182"/>
      <c r="S53" s="183" t="s">
        <v>263</v>
      </c>
      <c r="T53" s="182"/>
      <c r="U53" s="182"/>
      <c r="V53" s="181"/>
      <c r="W53" s="181"/>
      <c r="X53" s="180"/>
      <c r="Y53" s="179"/>
      <c r="Z53" s="178"/>
      <c r="AA53" s="149"/>
    </row>
    <row r="54" spans="1:27">
      <c r="A54" s="147">
        <v>38</v>
      </c>
      <c r="B54" s="146">
        <v>101309</v>
      </c>
      <c r="C54" s="145" t="s">
        <v>262</v>
      </c>
      <c r="D54" s="145" t="s">
        <v>18</v>
      </c>
      <c r="E54" s="144">
        <v>470</v>
      </c>
      <c r="F54" s="295"/>
      <c r="G54" s="143">
        <f t="shared" si="6"/>
        <v>0</v>
      </c>
      <c r="H54" s="142">
        <v>0</v>
      </c>
      <c r="I54" s="141">
        <f t="shared" si="7"/>
        <v>0</v>
      </c>
      <c r="J54" s="140" t="s">
        <v>79</v>
      </c>
      <c r="K54" s="113" t="s">
        <v>78</v>
      </c>
      <c r="L54" s="113" t="s">
        <v>153</v>
      </c>
      <c r="M54" s="129" t="s">
        <v>209</v>
      </c>
      <c r="N54" s="113">
        <f t="shared" si="8"/>
        <v>0</v>
      </c>
      <c r="Q54" s="177"/>
      <c r="R54" s="176">
        <v>1</v>
      </c>
      <c r="S54" s="146">
        <v>766115</v>
      </c>
      <c r="T54" s="145" t="s">
        <v>167</v>
      </c>
      <c r="U54" s="145" t="s">
        <v>16</v>
      </c>
      <c r="V54" s="144">
        <v>1</v>
      </c>
      <c r="W54" s="295"/>
      <c r="X54" s="143">
        <f>V54*W54</f>
        <v>0</v>
      </c>
      <c r="Y54" s="142"/>
      <c r="Z54" s="141"/>
      <c r="AA54" s="107"/>
    </row>
    <row r="55" spans="1:27">
      <c r="A55" s="147">
        <v>39</v>
      </c>
      <c r="B55" s="146">
        <v>132105</v>
      </c>
      <c r="C55" s="145" t="s">
        <v>261</v>
      </c>
      <c r="D55" s="145" t="s">
        <v>18</v>
      </c>
      <c r="E55" s="144">
        <v>370</v>
      </c>
      <c r="F55" s="295"/>
      <c r="G55" s="143">
        <f t="shared" si="6"/>
        <v>0</v>
      </c>
      <c r="H55" s="142">
        <v>0</v>
      </c>
      <c r="I55" s="141">
        <f t="shared" si="7"/>
        <v>0</v>
      </c>
      <c r="J55" s="140" t="s">
        <v>79</v>
      </c>
      <c r="K55" s="113" t="s">
        <v>78</v>
      </c>
      <c r="L55" s="113" t="s">
        <v>153</v>
      </c>
      <c r="M55" s="129" t="s">
        <v>209</v>
      </c>
      <c r="N55" s="113">
        <f t="shared" si="8"/>
        <v>0</v>
      </c>
      <c r="Q55" s="177"/>
      <c r="R55" s="176">
        <v>2</v>
      </c>
      <c r="S55" s="146">
        <v>788211</v>
      </c>
      <c r="T55" s="145" t="s">
        <v>165</v>
      </c>
      <c r="U55" s="145" t="s">
        <v>91</v>
      </c>
      <c r="V55" s="144">
        <v>1</v>
      </c>
      <c r="W55" s="295"/>
      <c r="X55" s="143">
        <f t="shared" ref="X55:X71" si="9">V55*W55</f>
        <v>0</v>
      </c>
      <c r="Y55" s="142"/>
      <c r="Z55" s="141"/>
      <c r="AA55" s="107"/>
    </row>
    <row r="56" spans="1:27">
      <c r="A56" s="147">
        <v>40</v>
      </c>
      <c r="B56" s="146">
        <v>132305</v>
      </c>
      <c r="C56" s="145" t="s">
        <v>260</v>
      </c>
      <c r="D56" s="145" t="s">
        <v>18</v>
      </c>
      <c r="E56" s="144">
        <v>75</v>
      </c>
      <c r="F56" s="295"/>
      <c r="G56" s="143">
        <f t="shared" si="6"/>
        <v>0</v>
      </c>
      <c r="H56" s="142">
        <v>0</v>
      </c>
      <c r="I56" s="141">
        <f t="shared" si="7"/>
        <v>0</v>
      </c>
      <c r="J56" s="140" t="s">
        <v>79</v>
      </c>
      <c r="K56" s="113" t="s">
        <v>78</v>
      </c>
      <c r="L56" s="113" t="s">
        <v>153</v>
      </c>
      <c r="M56" s="129" t="s">
        <v>209</v>
      </c>
      <c r="N56" s="113">
        <f t="shared" si="8"/>
        <v>0</v>
      </c>
      <c r="Q56" s="177"/>
      <c r="R56" s="176">
        <v>3</v>
      </c>
      <c r="S56" s="146">
        <v>414151</v>
      </c>
      <c r="T56" s="145" t="s">
        <v>163</v>
      </c>
      <c r="U56" s="145" t="s">
        <v>16</v>
      </c>
      <c r="V56" s="144">
        <v>1</v>
      </c>
      <c r="W56" s="295"/>
      <c r="X56" s="143">
        <f t="shared" si="9"/>
        <v>0</v>
      </c>
      <c r="Y56" s="142"/>
      <c r="Z56" s="141"/>
      <c r="AA56" s="107"/>
    </row>
    <row r="57" spans="1:27">
      <c r="A57" s="147">
        <v>41</v>
      </c>
      <c r="B57" s="146">
        <v>173108</v>
      </c>
      <c r="C57" s="145" t="s">
        <v>232</v>
      </c>
      <c r="D57" s="145" t="s">
        <v>18</v>
      </c>
      <c r="E57" s="144">
        <v>56</v>
      </c>
      <c r="F57" s="295"/>
      <c r="G57" s="143">
        <f t="shared" si="6"/>
        <v>0</v>
      </c>
      <c r="H57" s="142">
        <v>0</v>
      </c>
      <c r="I57" s="141">
        <f t="shared" si="7"/>
        <v>0</v>
      </c>
      <c r="J57" s="140" t="s">
        <v>79</v>
      </c>
      <c r="K57" s="113" t="s">
        <v>78</v>
      </c>
      <c r="L57" s="113" t="s">
        <v>153</v>
      </c>
      <c r="M57" s="129" t="s">
        <v>209</v>
      </c>
      <c r="N57" s="113">
        <f t="shared" si="8"/>
        <v>0</v>
      </c>
      <c r="Q57" s="177"/>
      <c r="R57" s="176">
        <v>4</v>
      </c>
      <c r="S57" s="146">
        <v>415065</v>
      </c>
      <c r="T57" s="145" t="s">
        <v>162</v>
      </c>
      <c r="U57" s="145" t="s">
        <v>16</v>
      </c>
      <c r="V57" s="144">
        <v>1</v>
      </c>
      <c r="W57" s="295"/>
      <c r="X57" s="143">
        <f t="shared" si="9"/>
        <v>0</v>
      </c>
      <c r="Y57" s="142"/>
      <c r="Z57" s="141"/>
      <c r="AA57" s="107"/>
    </row>
    <row r="58" spans="1:27">
      <c r="A58" s="147">
        <v>42</v>
      </c>
      <c r="B58" s="146">
        <v>173109</v>
      </c>
      <c r="C58" s="145" t="s">
        <v>133</v>
      </c>
      <c r="D58" s="145" t="s">
        <v>18</v>
      </c>
      <c r="E58" s="144">
        <v>152</v>
      </c>
      <c r="F58" s="295"/>
      <c r="G58" s="143">
        <f t="shared" si="6"/>
        <v>0</v>
      </c>
      <c r="H58" s="142">
        <v>0</v>
      </c>
      <c r="I58" s="141">
        <f t="shared" si="7"/>
        <v>0</v>
      </c>
      <c r="J58" s="140" t="s">
        <v>79</v>
      </c>
      <c r="K58" s="113" t="s">
        <v>78</v>
      </c>
      <c r="L58" s="113" t="s">
        <v>153</v>
      </c>
      <c r="M58" s="129" t="s">
        <v>209</v>
      </c>
      <c r="N58" s="113">
        <f t="shared" si="8"/>
        <v>0</v>
      </c>
      <c r="Q58" s="177"/>
      <c r="R58" s="176">
        <v>5</v>
      </c>
      <c r="S58" s="146">
        <v>472001</v>
      </c>
      <c r="T58" s="145" t="s">
        <v>161</v>
      </c>
      <c r="U58" s="145" t="s">
        <v>16</v>
      </c>
      <c r="V58" s="144">
        <v>1</v>
      </c>
      <c r="W58" s="295"/>
      <c r="X58" s="143">
        <f t="shared" si="9"/>
        <v>0</v>
      </c>
      <c r="Y58" s="142"/>
      <c r="Z58" s="141"/>
      <c r="AA58" s="107"/>
    </row>
    <row r="59" spans="1:27">
      <c r="A59" s="147">
        <v>43</v>
      </c>
      <c r="B59" s="146">
        <v>172106</v>
      </c>
      <c r="C59" s="145" t="s">
        <v>259</v>
      </c>
      <c r="D59" s="145" t="s">
        <v>18</v>
      </c>
      <c r="E59" s="144">
        <v>500</v>
      </c>
      <c r="F59" s="295"/>
      <c r="G59" s="143">
        <f t="shared" si="6"/>
        <v>0</v>
      </c>
      <c r="H59" s="142">
        <v>0</v>
      </c>
      <c r="I59" s="141">
        <f t="shared" si="7"/>
        <v>0</v>
      </c>
      <c r="J59" s="140" t="s">
        <v>79</v>
      </c>
      <c r="K59" s="113" t="s">
        <v>78</v>
      </c>
      <c r="L59" s="113" t="s">
        <v>153</v>
      </c>
      <c r="M59" s="129" t="s">
        <v>209</v>
      </c>
      <c r="N59" s="113">
        <f t="shared" si="8"/>
        <v>0</v>
      </c>
      <c r="Q59" s="177"/>
      <c r="R59" s="176">
        <v>6</v>
      </c>
      <c r="S59" s="146">
        <v>472211</v>
      </c>
      <c r="T59" s="145" t="s">
        <v>159</v>
      </c>
      <c r="U59" s="145" t="s">
        <v>16</v>
      </c>
      <c r="V59" s="144">
        <v>4</v>
      </c>
      <c r="W59" s="295"/>
      <c r="X59" s="143">
        <f t="shared" si="9"/>
        <v>0</v>
      </c>
      <c r="Y59" s="142"/>
      <c r="Z59" s="141"/>
    </row>
    <row r="60" spans="1:27">
      <c r="A60" s="147"/>
      <c r="B60" s="146"/>
      <c r="C60" s="148"/>
      <c r="D60" s="145"/>
      <c r="E60" s="144"/>
      <c r="F60" s="168"/>
      <c r="G60" s="143"/>
      <c r="H60" s="142"/>
      <c r="I60" s="141"/>
      <c r="J60" s="140"/>
      <c r="M60" s="129" t="s">
        <v>209</v>
      </c>
      <c r="Q60" s="177"/>
      <c r="R60" s="176">
        <v>7</v>
      </c>
      <c r="S60" s="146">
        <v>438012</v>
      </c>
      <c r="T60" s="145" t="s">
        <v>258</v>
      </c>
      <c r="U60" s="145" t="s">
        <v>16</v>
      </c>
      <c r="V60" s="144">
        <v>3</v>
      </c>
      <c r="W60" s="295"/>
      <c r="X60" s="143">
        <f t="shared" si="9"/>
        <v>0</v>
      </c>
      <c r="Y60" s="142"/>
      <c r="Z60" s="141"/>
    </row>
    <row r="61" spans="1:27">
      <c r="A61" s="147"/>
      <c r="B61" s="146"/>
      <c r="C61" s="148" t="s">
        <v>150</v>
      </c>
      <c r="D61" s="145"/>
      <c r="E61" s="144"/>
      <c r="F61" s="144"/>
      <c r="G61" s="143"/>
      <c r="H61" s="142"/>
      <c r="I61" s="141"/>
      <c r="J61" s="140"/>
      <c r="L61" s="113" t="s">
        <v>124</v>
      </c>
      <c r="M61" s="129" t="s">
        <v>209</v>
      </c>
      <c r="Q61" s="177"/>
      <c r="R61" s="176">
        <v>8</v>
      </c>
      <c r="S61" s="146">
        <v>438807</v>
      </c>
      <c r="T61" s="145" t="s">
        <v>152</v>
      </c>
      <c r="U61" s="145" t="s">
        <v>16</v>
      </c>
      <c r="V61" s="144">
        <v>2</v>
      </c>
      <c r="W61" s="295"/>
      <c r="X61" s="143">
        <f t="shared" si="9"/>
        <v>0</v>
      </c>
      <c r="Y61" s="142"/>
      <c r="Z61" s="141"/>
    </row>
    <row r="62" spans="1:27">
      <c r="A62" s="147">
        <v>44</v>
      </c>
      <c r="B62" s="146">
        <v>410701</v>
      </c>
      <c r="C62" s="145" t="s">
        <v>257</v>
      </c>
      <c r="D62" s="145" t="s">
        <v>16</v>
      </c>
      <c r="E62" s="144">
        <v>58</v>
      </c>
      <c r="F62" s="295"/>
      <c r="G62" s="143">
        <f t="shared" ref="G62:G78" si="10">E62*F62</f>
        <v>0</v>
      </c>
      <c r="H62" s="142">
        <v>0</v>
      </c>
      <c r="I62" s="141">
        <f t="shared" ref="I62:I78" si="11">E62*H62</f>
        <v>0</v>
      </c>
      <c r="J62" s="140" t="s">
        <v>79</v>
      </c>
      <c r="K62" s="113" t="s">
        <v>78</v>
      </c>
      <c r="L62" s="113" t="s">
        <v>124</v>
      </c>
      <c r="M62" s="129" t="s">
        <v>209</v>
      </c>
      <c r="Q62" s="177"/>
      <c r="R62" s="176">
        <v>9</v>
      </c>
      <c r="S62" s="146">
        <v>434303</v>
      </c>
      <c r="T62" s="145" t="s">
        <v>151</v>
      </c>
      <c r="U62" s="145" t="s">
        <v>16</v>
      </c>
      <c r="V62" s="144">
        <v>5</v>
      </c>
      <c r="W62" s="295"/>
      <c r="X62" s="143">
        <f t="shared" si="9"/>
        <v>0</v>
      </c>
      <c r="Y62" s="142"/>
      <c r="Z62" s="141"/>
    </row>
    <row r="63" spans="1:27">
      <c r="A63" s="147">
        <v>45</v>
      </c>
      <c r="B63" s="146">
        <v>410705</v>
      </c>
      <c r="C63" s="145" t="s">
        <v>256</v>
      </c>
      <c r="D63" s="145" t="s">
        <v>16</v>
      </c>
      <c r="E63" s="144">
        <v>24</v>
      </c>
      <c r="F63" s="295"/>
      <c r="G63" s="143">
        <f t="shared" si="10"/>
        <v>0</v>
      </c>
      <c r="H63" s="142">
        <v>0</v>
      </c>
      <c r="I63" s="141">
        <f t="shared" si="11"/>
        <v>0</v>
      </c>
      <c r="J63" s="140" t="s">
        <v>79</v>
      </c>
      <c r="K63" s="113" t="s">
        <v>78</v>
      </c>
      <c r="L63" s="113" t="s">
        <v>124</v>
      </c>
      <c r="M63" s="129" t="s">
        <v>209</v>
      </c>
      <c r="Q63" s="177"/>
      <c r="R63" s="176">
        <v>10</v>
      </c>
      <c r="S63" s="146">
        <v>434303</v>
      </c>
      <c r="T63" s="145" t="s">
        <v>149</v>
      </c>
      <c r="U63" s="145" t="s">
        <v>16</v>
      </c>
      <c r="V63" s="144">
        <v>14</v>
      </c>
      <c r="W63" s="295"/>
      <c r="X63" s="143">
        <f t="shared" si="9"/>
        <v>0</v>
      </c>
      <c r="Y63" s="142"/>
      <c r="Z63" s="141"/>
    </row>
    <row r="64" spans="1:27">
      <c r="A64" s="147">
        <v>46</v>
      </c>
      <c r="B64" s="146">
        <v>410702</v>
      </c>
      <c r="C64" s="145" t="s">
        <v>255</v>
      </c>
      <c r="D64" s="145" t="s">
        <v>16</v>
      </c>
      <c r="E64" s="144">
        <v>18</v>
      </c>
      <c r="F64" s="295"/>
      <c r="G64" s="143">
        <f t="shared" si="10"/>
        <v>0</v>
      </c>
      <c r="H64" s="142">
        <v>0</v>
      </c>
      <c r="I64" s="141">
        <f t="shared" si="11"/>
        <v>0</v>
      </c>
      <c r="J64" s="140" t="s">
        <v>79</v>
      </c>
      <c r="K64" s="113" t="s">
        <v>78</v>
      </c>
      <c r="L64" s="113" t="s">
        <v>124</v>
      </c>
      <c r="M64" s="129" t="s">
        <v>209</v>
      </c>
      <c r="Q64" s="177"/>
      <c r="R64" s="176">
        <v>11</v>
      </c>
      <c r="S64" s="146">
        <v>290211</v>
      </c>
      <c r="T64" s="145" t="s">
        <v>145</v>
      </c>
      <c r="U64" s="145" t="s">
        <v>18</v>
      </c>
      <c r="V64" s="144">
        <v>1</v>
      </c>
      <c r="W64" s="295"/>
      <c r="X64" s="143">
        <f t="shared" si="9"/>
        <v>0</v>
      </c>
      <c r="Y64" s="142"/>
      <c r="Z64" s="141"/>
    </row>
    <row r="65" spans="1:27">
      <c r="A65" s="147">
        <v>47</v>
      </c>
      <c r="B65" s="146">
        <v>410703</v>
      </c>
      <c r="C65" s="145" t="s">
        <v>254</v>
      </c>
      <c r="D65" s="145" t="s">
        <v>16</v>
      </c>
      <c r="E65" s="144">
        <v>8</v>
      </c>
      <c r="F65" s="295"/>
      <c r="G65" s="143">
        <f t="shared" si="10"/>
        <v>0</v>
      </c>
      <c r="H65" s="142">
        <v>0</v>
      </c>
      <c r="I65" s="141">
        <f t="shared" si="11"/>
        <v>0</v>
      </c>
      <c r="J65" s="140" t="s">
        <v>79</v>
      </c>
      <c r="K65" s="113" t="s">
        <v>78</v>
      </c>
      <c r="L65" s="113" t="s">
        <v>124</v>
      </c>
      <c r="M65" s="129" t="s">
        <v>209</v>
      </c>
      <c r="Q65" s="177"/>
      <c r="R65" s="176">
        <v>12</v>
      </c>
      <c r="S65" s="146">
        <v>781173</v>
      </c>
      <c r="T65" s="145" t="s">
        <v>143</v>
      </c>
      <c r="U65" s="145" t="s">
        <v>16</v>
      </c>
      <c r="V65" s="144">
        <v>2</v>
      </c>
      <c r="W65" s="295"/>
      <c r="X65" s="143">
        <f t="shared" si="9"/>
        <v>0</v>
      </c>
      <c r="Y65" s="142"/>
      <c r="Z65" s="141"/>
    </row>
    <row r="66" spans="1:27">
      <c r="A66" s="147">
        <v>48</v>
      </c>
      <c r="B66" s="146">
        <v>410706</v>
      </c>
      <c r="C66" s="145" t="s">
        <v>253</v>
      </c>
      <c r="D66" s="145" t="s">
        <v>16</v>
      </c>
      <c r="E66" s="144">
        <v>12</v>
      </c>
      <c r="F66" s="295"/>
      <c r="G66" s="143">
        <f t="shared" si="10"/>
        <v>0</v>
      </c>
      <c r="H66" s="142">
        <v>0</v>
      </c>
      <c r="I66" s="141">
        <f t="shared" si="11"/>
        <v>0</v>
      </c>
      <c r="J66" s="140" t="s">
        <v>79</v>
      </c>
      <c r="K66" s="113" t="s">
        <v>78</v>
      </c>
      <c r="L66" s="113" t="s">
        <v>124</v>
      </c>
      <c r="M66" s="129" t="s">
        <v>209</v>
      </c>
      <c r="Q66" s="177"/>
      <c r="R66" s="176">
        <v>13</v>
      </c>
      <c r="S66" s="146">
        <v>784212</v>
      </c>
      <c r="T66" s="145" t="s">
        <v>141</v>
      </c>
      <c r="U66" s="145" t="s">
        <v>16</v>
      </c>
      <c r="V66" s="144">
        <v>2</v>
      </c>
      <c r="W66" s="295"/>
      <c r="X66" s="143">
        <f t="shared" si="9"/>
        <v>0</v>
      </c>
      <c r="Y66" s="142"/>
      <c r="Z66" s="141"/>
    </row>
    <row r="67" spans="1:27">
      <c r="A67" s="147">
        <v>49</v>
      </c>
      <c r="B67" s="146">
        <v>410711</v>
      </c>
      <c r="C67" s="145" t="s">
        <v>252</v>
      </c>
      <c r="D67" s="145" t="s">
        <v>16</v>
      </c>
      <c r="E67" s="144">
        <v>4</v>
      </c>
      <c r="F67" s="295"/>
      <c r="G67" s="143">
        <f t="shared" si="10"/>
        <v>0</v>
      </c>
      <c r="H67" s="142">
        <v>0</v>
      </c>
      <c r="I67" s="141">
        <f t="shared" si="11"/>
        <v>0</v>
      </c>
      <c r="J67" s="140" t="s">
        <v>79</v>
      </c>
      <c r="K67" s="113" t="s">
        <v>78</v>
      </c>
      <c r="L67" s="113" t="s">
        <v>124</v>
      </c>
      <c r="M67" s="129" t="s">
        <v>209</v>
      </c>
      <c r="Q67" s="177"/>
      <c r="R67" s="176">
        <v>14</v>
      </c>
      <c r="S67" s="146">
        <v>782411</v>
      </c>
      <c r="T67" s="145" t="s">
        <v>139</v>
      </c>
      <c r="U67" s="145" t="s">
        <v>16</v>
      </c>
      <c r="V67" s="144">
        <v>2</v>
      </c>
      <c r="W67" s="295"/>
      <c r="X67" s="143">
        <f t="shared" si="9"/>
        <v>0</v>
      </c>
      <c r="Y67" s="142"/>
      <c r="Z67" s="141"/>
    </row>
    <row r="68" spans="1:27">
      <c r="A68" s="147">
        <v>50</v>
      </c>
      <c r="B68" s="146">
        <v>410711</v>
      </c>
      <c r="C68" s="145" t="s">
        <v>136</v>
      </c>
      <c r="D68" s="145" t="s">
        <v>16</v>
      </c>
      <c r="E68" s="144">
        <v>1</v>
      </c>
      <c r="F68" s="295"/>
      <c r="G68" s="143">
        <f t="shared" si="10"/>
        <v>0</v>
      </c>
      <c r="H68" s="142">
        <v>0</v>
      </c>
      <c r="I68" s="141">
        <f t="shared" si="11"/>
        <v>0</v>
      </c>
      <c r="J68" s="140" t="s">
        <v>79</v>
      </c>
      <c r="K68" s="113" t="s">
        <v>78</v>
      </c>
      <c r="L68" s="113" t="s">
        <v>124</v>
      </c>
      <c r="M68" s="129" t="s">
        <v>209</v>
      </c>
      <c r="Q68" s="177"/>
      <c r="R68" s="176">
        <v>15</v>
      </c>
      <c r="S68" s="146">
        <v>784111</v>
      </c>
      <c r="T68" s="145" t="s">
        <v>137</v>
      </c>
      <c r="U68" s="145" t="s">
        <v>16</v>
      </c>
      <c r="V68" s="144">
        <v>10</v>
      </c>
      <c r="W68" s="295"/>
      <c r="X68" s="143">
        <f t="shared" si="9"/>
        <v>0</v>
      </c>
      <c r="Y68" s="142"/>
      <c r="Z68" s="141"/>
    </row>
    <row r="69" spans="1:27">
      <c r="A69" s="147">
        <v>51</v>
      </c>
      <c r="B69" s="146">
        <v>410713</v>
      </c>
      <c r="C69" s="145" t="s">
        <v>251</v>
      </c>
      <c r="D69" s="145" t="s">
        <v>16</v>
      </c>
      <c r="E69" s="144">
        <v>54</v>
      </c>
      <c r="F69" s="295"/>
      <c r="G69" s="143">
        <f t="shared" si="10"/>
        <v>0</v>
      </c>
      <c r="H69" s="142">
        <v>0</v>
      </c>
      <c r="I69" s="141">
        <f t="shared" si="11"/>
        <v>0</v>
      </c>
      <c r="J69" s="140" t="s">
        <v>79</v>
      </c>
      <c r="K69" s="113" t="s">
        <v>78</v>
      </c>
      <c r="L69" s="113" t="s">
        <v>124</v>
      </c>
      <c r="M69" s="129" t="s">
        <v>209</v>
      </c>
      <c r="Q69" s="177"/>
      <c r="R69" s="176">
        <v>16</v>
      </c>
      <c r="S69" s="146">
        <v>173106</v>
      </c>
      <c r="T69" s="145" t="s">
        <v>135</v>
      </c>
      <c r="U69" s="145" t="s">
        <v>18</v>
      </c>
      <c r="V69" s="144">
        <v>10</v>
      </c>
      <c r="W69" s="295"/>
      <c r="X69" s="143">
        <f t="shared" si="9"/>
        <v>0</v>
      </c>
      <c r="Y69" s="142"/>
      <c r="Z69" s="141"/>
    </row>
    <row r="70" spans="1:27" ht="15.75" thickBot="1">
      <c r="A70" s="147">
        <v>52</v>
      </c>
      <c r="B70" s="146">
        <v>413101</v>
      </c>
      <c r="C70" s="145" t="s">
        <v>250</v>
      </c>
      <c r="D70" s="145" t="s">
        <v>16</v>
      </c>
      <c r="E70" s="144">
        <v>2</v>
      </c>
      <c r="F70" s="295"/>
      <c r="G70" s="143">
        <f t="shared" si="10"/>
        <v>0</v>
      </c>
      <c r="H70" s="142">
        <v>0</v>
      </c>
      <c r="I70" s="141">
        <f t="shared" si="11"/>
        <v>0</v>
      </c>
      <c r="J70" s="140" t="s">
        <v>79</v>
      </c>
      <c r="K70" s="113" t="s">
        <v>78</v>
      </c>
      <c r="L70" s="113" t="s">
        <v>124</v>
      </c>
      <c r="M70" s="129" t="s">
        <v>209</v>
      </c>
      <c r="Q70" s="177"/>
      <c r="R70" s="199">
        <v>17</v>
      </c>
      <c r="S70" s="138">
        <v>173109</v>
      </c>
      <c r="T70" s="136" t="s">
        <v>133</v>
      </c>
      <c r="U70" s="136" t="s">
        <v>18</v>
      </c>
      <c r="V70" s="135">
        <v>5</v>
      </c>
      <c r="W70" s="296"/>
      <c r="X70" s="292">
        <f t="shared" si="9"/>
        <v>0</v>
      </c>
      <c r="Y70" s="132"/>
      <c r="Z70" s="131"/>
    </row>
    <row r="71" spans="1:27" ht="15.75" thickBot="1">
      <c r="A71" s="147">
        <v>53</v>
      </c>
      <c r="B71" s="146">
        <v>420161</v>
      </c>
      <c r="C71" s="145" t="s">
        <v>249</v>
      </c>
      <c r="D71" s="145" t="s">
        <v>16</v>
      </c>
      <c r="E71" s="144">
        <v>261</v>
      </c>
      <c r="F71" s="295"/>
      <c r="G71" s="143">
        <f t="shared" si="10"/>
        <v>0</v>
      </c>
      <c r="H71" s="142">
        <v>0</v>
      </c>
      <c r="I71" s="141">
        <f t="shared" si="11"/>
        <v>0</v>
      </c>
      <c r="J71" s="140" t="s">
        <v>79</v>
      </c>
      <c r="K71" s="113" t="s">
        <v>78</v>
      </c>
      <c r="L71" s="113" t="s">
        <v>124</v>
      </c>
      <c r="M71" s="129" t="s">
        <v>209</v>
      </c>
      <c r="Q71" s="177"/>
      <c r="R71" s="198"/>
      <c r="S71" s="174"/>
      <c r="T71" s="173" t="s">
        <v>8</v>
      </c>
      <c r="U71" s="173" t="s">
        <v>16</v>
      </c>
      <c r="V71" s="172">
        <v>1</v>
      </c>
      <c r="W71" s="297"/>
      <c r="X71" s="186">
        <f t="shared" si="9"/>
        <v>0</v>
      </c>
      <c r="Y71" s="171"/>
      <c r="Z71" s="170"/>
    </row>
    <row r="72" spans="1:27" ht="15.75" thickBot="1">
      <c r="A72" s="147">
        <v>54</v>
      </c>
      <c r="B72" s="146">
        <v>420167</v>
      </c>
      <c r="C72" s="145" t="s">
        <v>248</v>
      </c>
      <c r="D72" s="145" t="s">
        <v>16</v>
      </c>
      <c r="E72" s="144">
        <v>23</v>
      </c>
      <c r="F72" s="295"/>
      <c r="G72" s="143">
        <f t="shared" si="10"/>
        <v>0</v>
      </c>
      <c r="H72" s="142">
        <v>0</v>
      </c>
      <c r="I72" s="141">
        <f t="shared" si="11"/>
        <v>0</v>
      </c>
      <c r="J72" s="140" t="s">
        <v>79</v>
      </c>
      <c r="K72" s="113" t="s">
        <v>78</v>
      </c>
      <c r="L72" s="113" t="s">
        <v>124</v>
      </c>
      <c r="M72" s="129" t="s">
        <v>209</v>
      </c>
      <c r="Q72" s="177"/>
      <c r="R72" s="126"/>
      <c r="S72" s="127"/>
      <c r="T72" s="126" t="s">
        <v>73</v>
      </c>
      <c r="U72" s="126"/>
      <c r="V72" s="125"/>
      <c r="W72" s="125"/>
      <c r="X72" s="169">
        <f>SUM(X54:X71)</f>
        <v>0</v>
      </c>
      <c r="Y72" s="123"/>
      <c r="Z72" s="122"/>
    </row>
    <row r="73" spans="1:27">
      <c r="A73" s="147">
        <v>55</v>
      </c>
      <c r="B73" s="146">
        <v>422611</v>
      </c>
      <c r="C73" s="145" t="s">
        <v>247</v>
      </c>
      <c r="D73" s="145" t="s">
        <v>16</v>
      </c>
      <c r="E73" s="144">
        <v>27</v>
      </c>
      <c r="F73" s="295"/>
      <c r="G73" s="143">
        <f t="shared" si="10"/>
        <v>0</v>
      </c>
      <c r="H73" s="142">
        <v>0</v>
      </c>
      <c r="I73" s="141">
        <f t="shared" si="11"/>
        <v>0</v>
      </c>
      <c r="J73" s="140" t="s">
        <v>79</v>
      </c>
      <c r="K73" s="113" t="s">
        <v>78</v>
      </c>
      <c r="L73" s="113" t="s">
        <v>124</v>
      </c>
      <c r="M73" s="129" t="s">
        <v>209</v>
      </c>
      <c r="Q73" s="177"/>
      <c r="R73" s="107"/>
      <c r="S73" s="119"/>
      <c r="T73" s="107"/>
      <c r="U73" s="107"/>
      <c r="V73" s="118"/>
      <c r="W73" s="118"/>
      <c r="X73" s="117"/>
      <c r="Y73" s="116"/>
      <c r="Z73" s="197"/>
    </row>
    <row r="74" spans="1:27">
      <c r="A74" s="147">
        <v>56</v>
      </c>
      <c r="B74" s="146">
        <v>422617</v>
      </c>
      <c r="C74" s="145" t="s">
        <v>246</v>
      </c>
      <c r="D74" s="145" t="s">
        <v>16</v>
      </c>
      <c r="E74" s="144">
        <v>9</v>
      </c>
      <c r="F74" s="295"/>
      <c r="G74" s="143">
        <f t="shared" si="10"/>
        <v>0</v>
      </c>
      <c r="H74" s="142">
        <v>0</v>
      </c>
      <c r="I74" s="141">
        <f t="shared" si="11"/>
        <v>0</v>
      </c>
      <c r="J74" s="140" t="s">
        <v>79</v>
      </c>
      <c r="K74" s="113" t="s">
        <v>78</v>
      </c>
      <c r="L74" s="113" t="s">
        <v>124</v>
      </c>
      <c r="M74" s="129" t="s">
        <v>209</v>
      </c>
      <c r="Q74" s="177"/>
      <c r="R74" s="194"/>
      <c r="S74" s="196"/>
      <c r="T74" s="194"/>
      <c r="U74" s="194"/>
      <c r="V74" s="194"/>
      <c r="W74" s="194"/>
      <c r="X74" s="194"/>
      <c r="Y74" s="194"/>
      <c r="Z74" s="195"/>
      <c r="AA74" s="194"/>
    </row>
    <row r="75" spans="1:27" ht="21" thickBot="1">
      <c r="A75" s="147">
        <v>57</v>
      </c>
      <c r="B75" s="146">
        <v>423211</v>
      </c>
      <c r="C75" s="145" t="s">
        <v>245</v>
      </c>
      <c r="D75" s="145" t="s">
        <v>16</v>
      </c>
      <c r="E75" s="144">
        <v>8</v>
      </c>
      <c r="F75" s="295"/>
      <c r="G75" s="143">
        <f t="shared" si="10"/>
        <v>0</v>
      </c>
      <c r="H75" s="142">
        <v>0</v>
      </c>
      <c r="I75" s="141">
        <f t="shared" si="11"/>
        <v>0</v>
      </c>
      <c r="J75" s="140" t="s">
        <v>79</v>
      </c>
      <c r="K75" s="113" t="s">
        <v>78</v>
      </c>
      <c r="L75" s="113" t="s">
        <v>124</v>
      </c>
      <c r="M75" s="129" t="s">
        <v>209</v>
      </c>
      <c r="Q75" s="177"/>
      <c r="R75" s="193" t="s">
        <v>180</v>
      </c>
      <c r="S75" s="193"/>
      <c r="T75" s="193"/>
      <c r="U75" s="193"/>
      <c r="V75" s="193"/>
      <c r="W75" s="193"/>
      <c r="X75" s="193"/>
      <c r="Y75" s="193"/>
      <c r="Z75" s="192"/>
      <c r="AA75" s="191"/>
    </row>
    <row r="76" spans="1:27" ht="15.75" thickBot="1">
      <c r="A76" s="147">
        <v>58</v>
      </c>
      <c r="B76" s="146">
        <v>425213</v>
      </c>
      <c r="C76" s="145" t="s">
        <v>244</v>
      </c>
      <c r="D76" s="145" t="s">
        <v>16</v>
      </c>
      <c r="E76" s="144">
        <v>2</v>
      </c>
      <c r="F76" s="295"/>
      <c r="G76" s="143">
        <f t="shared" si="10"/>
        <v>0</v>
      </c>
      <c r="H76" s="142">
        <v>0</v>
      </c>
      <c r="I76" s="141">
        <f t="shared" si="11"/>
        <v>0</v>
      </c>
      <c r="J76" s="140" t="s">
        <v>79</v>
      </c>
      <c r="K76" s="113" t="s">
        <v>78</v>
      </c>
      <c r="L76" s="113" t="s">
        <v>124</v>
      </c>
      <c r="M76" s="129" t="s">
        <v>209</v>
      </c>
      <c r="Q76" s="177"/>
      <c r="R76" s="190" t="s">
        <v>178</v>
      </c>
      <c r="S76" s="189" t="s">
        <v>177</v>
      </c>
      <c r="T76" s="188" t="s">
        <v>176</v>
      </c>
      <c r="U76" s="188" t="s">
        <v>175</v>
      </c>
      <c r="V76" s="187" t="s">
        <v>12</v>
      </c>
      <c r="W76" s="187" t="s">
        <v>174</v>
      </c>
      <c r="X76" s="186" t="s">
        <v>173</v>
      </c>
      <c r="Y76" s="185" t="s">
        <v>172</v>
      </c>
      <c r="Z76" s="184" t="s">
        <v>171</v>
      </c>
      <c r="AA76" s="107"/>
    </row>
    <row r="77" spans="1:27" ht="15.75">
      <c r="A77" s="147">
        <v>59</v>
      </c>
      <c r="B77" s="146">
        <v>315142</v>
      </c>
      <c r="C77" s="145" t="s">
        <v>243</v>
      </c>
      <c r="D77" s="145" t="s">
        <v>16</v>
      </c>
      <c r="E77" s="144">
        <v>9</v>
      </c>
      <c r="F77" s="295"/>
      <c r="G77" s="143">
        <f t="shared" si="10"/>
        <v>0</v>
      </c>
      <c r="H77" s="142">
        <v>0</v>
      </c>
      <c r="I77" s="141">
        <f t="shared" si="11"/>
        <v>0</v>
      </c>
      <c r="J77" s="140" t="s">
        <v>79</v>
      </c>
      <c r="K77" s="113" t="s">
        <v>78</v>
      </c>
      <c r="L77" s="113" t="s">
        <v>124</v>
      </c>
      <c r="M77" s="129" t="s">
        <v>209</v>
      </c>
      <c r="Q77" s="177"/>
      <c r="R77" s="182"/>
      <c r="S77" s="183" t="s">
        <v>242</v>
      </c>
      <c r="T77" s="182"/>
      <c r="U77" s="182"/>
      <c r="V77" s="181"/>
      <c r="W77" s="181"/>
      <c r="X77" s="180"/>
      <c r="Y77" s="179"/>
      <c r="Z77" s="178"/>
      <c r="AA77" s="149"/>
    </row>
    <row r="78" spans="1:27">
      <c r="A78" s="147">
        <v>60</v>
      </c>
      <c r="B78" s="146">
        <v>456612</v>
      </c>
      <c r="C78" s="145" t="s">
        <v>241</v>
      </c>
      <c r="D78" s="145" t="s">
        <v>16</v>
      </c>
      <c r="E78" s="144">
        <v>3</v>
      </c>
      <c r="F78" s="295"/>
      <c r="G78" s="143">
        <f t="shared" si="10"/>
        <v>0</v>
      </c>
      <c r="H78" s="142">
        <v>0</v>
      </c>
      <c r="I78" s="141">
        <f t="shared" si="11"/>
        <v>0</v>
      </c>
      <c r="J78" s="140" t="s">
        <v>79</v>
      </c>
      <c r="K78" s="113" t="s">
        <v>78</v>
      </c>
      <c r="L78" s="113" t="s">
        <v>124</v>
      </c>
      <c r="M78" s="129" t="s">
        <v>209</v>
      </c>
      <c r="Q78" s="177"/>
      <c r="R78" s="176">
        <v>1</v>
      </c>
      <c r="S78" s="146">
        <v>766115</v>
      </c>
      <c r="T78" s="145" t="s">
        <v>167</v>
      </c>
      <c r="U78" s="145" t="s">
        <v>16</v>
      </c>
      <c r="V78" s="144">
        <v>1</v>
      </c>
      <c r="W78" s="295"/>
      <c r="X78" s="143">
        <f>V78*W78</f>
        <v>0</v>
      </c>
      <c r="Y78" s="142"/>
      <c r="Z78" s="141"/>
      <c r="AA78" s="107"/>
    </row>
    <row r="79" spans="1:27">
      <c r="A79" s="147"/>
      <c r="B79" s="146"/>
      <c r="C79" s="148"/>
      <c r="D79" s="145"/>
      <c r="E79" s="144"/>
      <c r="F79" s="168"/>
      <c r="G79" s="143"/>
      <c r="H79" s="142"/>
      <c r="I79" s="141"/>
      <c r="J79" s="140"/>
      <c r="M79" s="129" t="s">
        <v>209</v>
      </c>
      <c r="Q79" s="177"/>
      <c r="R79" s="176">
        <v>2</v>
      </c>
      <c r="S79" s="146">
        <v>788211</v>
      </c>
      <c r="T79" s="145" t="s">
        <v>165</v>
      </c>
      <c r="U79" s="145" t="s">
        <v>91</v>
      </c>
      <c r="V79" s="144">
        <v>1</v>
      </c>
      <c r="W79" s="295"/>
      <c r="X79" s="143">
        <f t="shared" ref="X79:X96" si="12">V79*W79</f>
        <v>0</v>
      </c>
      <c r="Y79" s="142"/>
      <c r="Z79" s="141"/>
      <c r="AA79" s="107"/>
    </row>
    <row r="80" spans="1:27">
      <c r="A80" s="147"/>
      <c r="B80" s="146"/>
      <c r="C80" s="148" t="s">
        <v>77</v>
      </c>
      <c r="D80" s="145"/>
      <c r="E80" s="144"/>
      <c r="F80" s="144"/>
      <c r="G80" s="143"/>
      <c r="H80" s="142"/>
      <c r="I80" s="141"/>
      <c r="J80" s="140"/>
      <c r="L80" s="113" t="s">
        <v>74</v>
      </c>
      <c r="M80" s="129" t="s">
        <v>209</v>
      </c>
      <c r="Q80" s="177"/>
      <c r="R80" s="176">
        <v>3</v>
      </c>
      <c r="S80" s="146">
        <v>414151</v>
      </c>
      <c r="T80" s="145" t="s">
        <v>163</v>
      </c>
      <c r="U80" s="145" t="s">
        <v>16</v>
      </c>
      <c r="V80" s="144">
        <v>1</v>
      </c>
      <c r="W80" s="295"/>
      <c r="X80" s="143">
        <f t="shared" si="12"/>
        <v>0</v>
      </c>
      <c r="Y80" s="142"/>
      <c r="Z80" s="141"/>
      <c r="AA80" s="107"/>
    </row>
    <row r="81" spans="1:27">
      <c r="A81" s="147">
        <v>61</v>
      </c>
      <c r="B81" s="146">
        <v>509135</v>
      </c>
      <c r="C81" s="145" t="s">
        <v>240</v>
      </c>
      <c r="D81" s="145" t="s">
        <v>16</v>
      </c>
      <c r="E81" s="144">
        <v>239</v>
      </c>
      <c r="F81" s="295"/>
      <c r="G81" s="143">
        <f t="shared" ref="G81:G89" si="13">E81*F81</f>
        <v>0</v>
      </c>
      <c r="H81" s="142">
        <v>0</v>
      </c>
      <c r="I81" s="141">
        <f t="shared" ref="I81:I89" si="14">E81*H81</f>
        <v>0</v>
      </c>
      <c r="J81" s="140" t="s">
        <v>75</v>
      </c>
      <c r="K81" s="113" t="s">
        <v>78</v>
      </c>
      <c r="L81" s="113" t="s">
        <v>74</v>
      </c>
      <c r="M81" s="129" t="s">
        <v>209</v>
      </c>
      <c r="Q81" s="177"/>
      <c r="R81" s="176">
        <v>4</v>
      </c>
      <c r="S81" s="146">
        <v>415065</v>
      </c>
      <c r="T81" s="145" t="s">
        <v>162</v>
      </c>
      <c r="U81" s="145" t="s">
        <v>16</v>
      </c>
      <c r="V81" s="144">
        <v>1</v>
      </c>
      <c r="W81" s="295"/>
      <c r="X81" s="143">
        <f t="shared" si="12"/>
        <v>0</v>
      </c>
      <c r="Y81" s="142"/>
      <c r="Z81" s="141"/>
      <c r="AA81" s="107"/>
    </row>
    <row r="82" spans="1:27">
      <c r="A82" s="147">
        <v>62</v>
      </c>
      <c r="B82" s="146">
        <v>509124</v>
      </c>
      <c r="C82" s="145" t="s">
        <v>239</v>
      </c>
      <c r="D82" s="145" t="s">
        <v>16</v>
      </c>
      <c r="E82" s="144">
        <v>13</v>
      </c>
      <c r="F82" s="295"/>
      <c r="G82" s="143">
        <f t="shared" si="13"/>
        <v>0</v>
      </c>
      <c r="H82" s="142">
        <v>0</v>
      </c>
      <c r="I82" s="141">
        <f t="shared" si="14"/>
        <v>0</v>
      </c>
      <c r="J82" s="140" t="s">
        <v>75</v>
      </c>
      <c r="K82" s="113" t="s">
        <v>78</v>
      </c>
      <c r="L82" s="113" t="s">
        <v>74</v>
      </c>
      <c r="M82" s="129" t="s">
        <v>209</v>
      </c>
      <c r="Q82" s="177"/>
      <c r="R82" s="176">
        <v>5</v>
      </c>
      <c r="S82" s="146">
        <v>472001</v>
      </c>
      <c r="T82" s="145" t="s">
        <v>161</v>
      </c>
      <c r="U82" s="145" t="s">
        <v>16</v>
      </c>
      <c r="V82" s="144">
        <v>1</v>
      </c>
      <c r="W82" s="295"/>
      <c r="X82" s="143">
        <f t="shared" si="12"/>
        <v>0</v>
      </c>
      <c r="Y82" s="142"/>
      <c r="Z82" s="141"/>
      <c r="AA82" s="107"/>
    </row>
    <row r="83" spans="1:27">
      <c r="A83" s="147">
        <v>63</v>
      </c>
      <c r="B83" s="146">
        <v>509035</v>
      </c>
      <c r="C83" s="145" t="s">
        <v>238</v>
      </c>
      <c r="D83" s="145" t="s">
        <v>16</v>
      </c>
      <c r="E83" s="144">
        <v>47</v>
      </c>
      <c r="F83" s="295"/>
      <c r="G83" s="143">
        <f t="shared" si="13"/>
        <v>0</v>
      </c>
      <c r="H83" s="142">
        <v>0</v>
      </c>
      <c r="I83" s="141">
        <f t="shared" si="14"/>
        <v>0</v>
      </c>
      <c r="J83" s="140" t="s">
        <v>75</v>
      </c>
      <c r="K83" s="113" t="s">
        <v>78</v>
      </c>
      <c r="L83" s="113" t="s">
        <v>74</v>
      </c>
      <c r="M83" s="129" t="s">
        <v>209</v>
      </c>
      <c r="Q83" s="177"/>
      <c r="R83" s="176">
        <v>6</v>
      </c>
      <c r="S83" s="146">
        <v>472211</v>
      </c>
      <c r="T83" s="145" t="s">
        <v>159</v>
      </c>
      <c r="U83" s="145" t="s">
        <v>16</v>
      </c>
      <c r="V83" s="144">
        <v>4</v>
      </c>
      <c r="W83" s="295"/>
      <c r="X83" s="143">
        <f t="shared" si="12"/>
        <v>0</v>
      </c>
      <c r="Y83" s="142"/>
      <c r="Z83" s="141"/>
    </row>
    <row r="84" spans="1:27">
      <c r="A84" s="147">
        <v>64</v>
      </c>
      <c r="B84" s="146">
        <v>509047</v>
      </c>
      <c r="C84" s="145" t="s">
        <v>237</v>
      </c>
      <c r="D84" s="145" t="s">
        <v>16</v>
      </c>
      <c r="E84" s="144">
        <v>1</v>
      </c>
      <c r="F84" s="295"/>
      <c r="G84" s="143">
        <f t="shared" si="13"/>
        <v>0</v>
      </c>
      <c r="H84" s="142">
        <v>0</v>
      </c>
      <c r="I84" s="141">
        <f t="shared" si="14"/>
        <v>0</v>
      </c>
      <c r="J84" s="140" t="s">
        <v>75</v>
      </c>
      <c r="K84" s="113" t="s">
        <v>78</v>
      </c>
      <c r="L84" s="113" t="s">
        <v>74</v>
      </c>
      <c r="M84" s="129" t="s">
        <v>209</v>
      </c>
      <c r="Q84" s="177"/>
      <c r="R84" s="176">
        <v>7</v>
      </c>
      <c r="S84" s="146">
        <v>438012</v>
      </c>
      <c r="T84" s="145" t="s">
        <v>157</v>
      </c>
      <c r="U84" s="145" t="s">
        <v>16</v>
      </c>
      <c r="V84" s="144">
        <v>3</v>
      </c>
      <c r="W84" s="295"/>
      <c r="X84" s="143">
        <f t="shared" si="12"/>
        <v>0</v>
      </c>
      <c r="Y84" s="142"/>
      <c r="Z84" s="141"/>
    </row>
    <row r="85" spans="1:27">
      <c r="A85" s="147">
        <v>65</v>
      </c>
      <c r="B85" s="146">
        <v>509047</v>
      </c>
      <c r="C85" s="145" t="s">
        <v>236</v>
      </c>
      <c r="D85" s="145" t="s">
        <v>16</v>
      </c>
      <c r="E85" s="144">
        <v>29</v>
      </c>
      <c r="F85" s="295"/>
      <c r="G85" s="143">
        <f t="shared" si="13"/>
        <v>0</v>
      </c>
      <c r="H85" s="142">
        <v>0</v>
      </c>
      <c r="I85" s="141">
        <f t="shared" si="14"/>
        <v>0</v>
      </c>
      <c r="J85" s="140" t="s">
        <v>75</v>
      </c>
      <c r="K85" s="113" t="s">
        <v>78</v>
      </c>
      <c r="L85" s="113" t="s">
        <v>74</v>
      </c>
      <c r="M85" s="129" t="s">
        <v>209</v>
      </c>
      <c r="Q85" s="177"/>
      <c r="R85" s="176">
        <v>8</v>
      </c>
      <c r="S85" s="146">
        <v>438807</v>
      </c>
      <c r="T85" s="145" t="s">
        <v>152</v>
      </c>
      <c r="U85" s="145" t="s">
        <v>16</v>
      </c>
      <c r="V85" s="144">
        <v>1</v>
      </c>
      <c r="W85" s="295"/>
      <c r="X85" s="143">
        <f t="shared" si="12"/>
        <v>0</v>
      </c>
      <c r="Y85" s="142"/>
      <c r="Z85" s="141"/>
    </row>
    <row r="86" spans="1:27">
      <c r="A86" s="147">
        <v>66</v>
      </c>
      <c r="B86" s="146">
        <v>509111</v>
      </c>
      <c r="C86" s="145" t="s">
        <v>118</v>
      </c>
      <c r="D86" s="145" t="s">
        <v>16</v>
      </c>
      <c r="E86" s="144">
        <v>32</v>
      </c>
      <c r="F86" s="295"/>
      <c r="G86" s="143">
        <f t="shared" si="13"/>
        <v>0</v>
      </c>
      <c r="H86" s="142">
        <v>0</v>
      </c>
      <c r="I86" s="141">
        <f t="shared" si="14"/>
        <v>0</v>
      </c>
      <c r="J86" s="140" t="s">
        <v>75</v>
      </c>
      <c r="K86" s="113" t="s">
        <v>78</v>
      </c>
      <c r="L86" s="113" t="s">
        <v>74</v>
      </c>
      <c r="M86" s="129" t="s">
        <v>209</v>
      </c>
      <c r="Q86" s="177"/>
      <c r="R86" s="176">
        <v>9</v>
      </c>
      <c r="S86" s="146">
        <v>434303</v>
      </c>
      <c r="T86" s="145" t="s">
        <v>151</v>
      </c>
      <c r="U86" s="145" t="s">
        <v>16</v>
      </c>
      <c r="V86" s="144">
        <v>5</v>
      </c>
      <c r="W86" s="295"/>
      <c r="X86" s="143">
        <f t="shared" si="12"/>
        <v>0</v>
      </c>
      <c r="Y86" s="142"/>
      <c r="Z86" s="141"/>
    </row>
    <row r="87" spans="1:27">
      <c r="A87" s="147">
        <v>67</v>
      </c>
      <c r="B87" s="146">
        <v>509111</v>
      </c>
      <c r="C87" s="145" t="s">
        <v>235</v>
      </c>
      <c r="D87" s="145" t="s">
        <v>16</v>
      </c>
      <c r="E87" s="144">
        <v>29</v>
      </c>
      <c r="F87" s="295"/>
      <c r="G87" s="143">
        <f t="shared" si="13"/>
        <v>0</v>
      </c>
      <c r="H87" s="142">
        <v>0</v>
      </c>
      <c r="I87" s="141">
        <f t="shared" si="14"/>
        <v>0</v>
      </c>
      <c r="J87" s="140" t="s">
        <v>75</v>
      </c>
      <c r="K87" s="113" t="s">
        <v>78</v>
      </c>
      <c r="L87" s="113" t="s">
        <v>74</v>
      </c>
      <c r="M87" s="129" t="s">
        <v>209</v>
      </c>
      <c r="Q87" s="177"/>
      <c r="R87" s="176">
        <v>10</v>
      </c>
      <c r="S87" s="146">
        <v>434303</v>
      </c>
      <c r="T87" s="145" t="s">
        <v>149</v>
      </c>
      <c r="U87" s="145" t="s">
        <v>16</v>
      </c>
      <c r="V87" s="144">
        <v>7</v>
      </c>
      <c r="W87" s="295"/>
      <c r="X87" s="143">
        <f t="shared" si="12"/>
        <v>0</v>
      </c>
      <c r="Y87" s="142"/>
      <c r="Z87" s="141"/>
    </row>
    <row r="88" spans="1:27">
      <c r="A88" s="147">
        <v>68</v>
      </c>
      <c r="B88" s="146">
        <v>521021</v>
      </c>
      <c r="C88" s="145" t="s">
        <v>234</v>
      </c>
      <c r="D88" s="145" t="s">
        <v>16</v>
      </c>
      <c r="E88" s="144">
        <v>14</v>
      </c>
      <c r="F88" s="295"/>
      <c r="G88" s="143">
        <f t="shared" si="13"/>
        <v>0</v>
      </c>
      <c r="H88" s="142">
        <v>0</v>
      </c>
      <c r="I88" s="141">
        <f t="shared" si="14"/>
        <v>0</v>
      </c>
      <c r="J88" s="140" t="s">
        <v>75</v>
      </c>
      <c r="K88" s="113" t="s">
        <v>78</v>
      </c>
      <c r="L88" s="113" t="s">
        <v>74</v>
      </c>
      <c r="M88" s="129" t="s">
        <v>209</v>
      </c>
      <c r="Q88" s="177"/>
      <c r="R88" s="176">
        <v>11</v>
      </c>
      <c r="S88" s="146">
        <v>434303</v>
      </c>
      <c r="T88" s="145" t="s">
        <v>147</v>
      </c>
      <c r="U88" s="145" t="s">
        <v>16</v>
      </c>
      <c r="V88" s="144">
        <v>1</v>
      </c>
      <c r="W88" s="295"/>
      <c r="X88" s="143">
        <f t="shared" si="12"/>
        <v>0</v>
      </c>
      <c r="Y88" s="142"/>
      <c r="Z88" s="141"/>
    </row>
    <row r="89" spans="1:27">
      <c r="A89" s="147">
        <v>69</v>
      </c>
      <c r="B89" s="146">
        <v>552002</v>
      </c>
      <c r="C89" s="145" t="s">
        <v>233</v>
      </c>
      <c r="D89" s="145" t="s">
        <v>16</v>
      </c>
      <c r="E89" s="144">
        <v>52</v>
      </c>
      <c r="F89" s="295"/>
      <c r="G89" s="143">
        <f t="shared" si="13"/>
        <v>0</v>
      </c>
      <c r="H89" s="142">
        <v>0</v>
      </c>
      <c r="I89" s="141">
        <f t="shared" si="14"/>
        <v>0</v>
      </c>
      <c r="J89" s="140" t="s">
        <v>75</v>
      </c>
      <c r="K89" s="113" t="s">
        <v>78</v>
      </c>
      <c r="L89" s="113" t="s">
        <v>74</v>
      </c>
      <c r="M89" s="129" t="s">
        <v>209</v>
      </c>
      <c r="Q89" s="177"/>
      <c r="R89" s="176">
        <v>12</v>
      </c>
      <c r="S89" s="146">
        <v>290211</v>
      </c>
      <c r="T89" s="145" t="s">
        <v>145</v>
      </c>
      <c r="U89" s="145" t="s">
        <v>18</v>
      </c>
      <c r="V89" s="144">
        <v>1</v>
      </c>
      <c r="W89" s="295"/>
      <c r="X89" s="143">
        <f t="shared" si="12"/>
        <v>0</v>
      </c>
      <c r="Y89" s="142"/>
      <c r="Z89" s="141"/>
    </row>
    <row r="90" spans="1:27">
      <c r="A90" s="147"/>
      <c r="B90" s="146"/>
      <c r="C90" s="148"/>
      <c r="D90" s="145"/>
      <c r="E90" s="144"/>
      <c r="F90" s="168"/>
      <c r="G90" s="143"/>
      <c r="H90" s="142"/>
      <c r="I90" s="141"/>
      <c r="J90" s="140"/>
      <c r="M90" s="129" t="s">
        <v>209</v>
      </c>
      <c r="Q90" s="177"/>
      <c r="R90" s="176">
        <v>13</v>
      </c>
      <c r="S90" s="146">
        <v>781173</v>
      </c>
      <c r="T90" s="145" t="s">
        <v>143</v>
      </c>
      <c r="U90" s="145" t="s">
        <v>16</v>
      </c>
      <c r="V90" s="144">
        <v>2</v>
      </c>
      <c r="W90" s="295"/>
      <c r="X90" s="143">
        <f t="shared" si="12"/>
        <v>0</v>
      </c>
      <c r="Y90" s="142"/>
      <c r="Z90" s="141"/>
    </row>
    <row r="91" spans="1:27">
      <c r="A91" s="147"/>
      <c r="B91" s="146"/>
      <c r="C91" s="148" t="s">
        <v>114</v>
      </c>
      <c r="D91" s="145"/>
      <c r="E91" s="144"/>
      <c r="F91" s="144"/>
      <c r="G91" s="143"/>
      <c r="H91" s="142"/>
      <c r="I91" s="141"/>
      <c r="J91" s="140"/>
      <c r="L91" s="113" t="s">
        <v>107</v>
      </c>
      <c r="M91" s="129" t="s">
        <v>209</v>
      </c>
      <c r="Q91" s="177"/>
      <c r="R91" s="176">
        <v>14</v>
      </c>
      <c r="S91" s="146">
        <v>784212</v>
      </c>
      <c r="T91" s="145" t="s">
        <v>141</v>
      </c>
      <c r="U91" s="145" t="s">
        <v>16</v>
      </c>
      <c r="V91" s="144">
        <v>2</v>
      </c>
      <c r="W91" s="295"/>
      <c r="X91" s="143">
        <f t="shared" si="12"/>
        <v>0</v>
      </c>
      <c r="Y91" s="142"/>
      <c r="Z91" s="141"/>
    </row>
    <row r="92" spans="1:27">
      <c r="A92" s="147">
        <v>70</v>
      </c>
      <c r="B92" s="146">
        <v>173108</v>
      </c>
      <c r="C92" s="145" t="s">
        <v>232</v>
      </c>
      <c r="D92" s="145" t="s">
        <v>18</v>
      </c>
      <c r="E92" s="144">
        <v>215</v>
      </c>
      <c r="F92" s="295"/>
      <c r="G92" s="143">
        <f t="shared" ref="G92:G107" si="15">E92*F92</f>
        <v>0</v>
      </c>
      <c r="H92" s="142">
        <v>0</v>
      </c>
      <c r="I92" s="141">
        <f t="shared" ref="I92:I107" si="16">E92*H92</f>
        <v>0</v>
      </c>
      <c r="J92" s="140" t="s">
        <v>79</v>
      </c>
      <c r="K92" s="113" t="s">
        <v>78</v>
      </c>
      <c r="L92" s="113" t="s">
        <v>107</v>
      </c>
      <c r="M92" s="129" t="s">
        <v>209</v>
      </c>
      <c r="N92" s="113">
        <f>E92*F92</f>
        <v>0</v>
      </c>
      <c r="Q92" s="177"/>
      <c r="R92" s="176">
        <v>15</v>
      </c>
      <c r="S92" s="146">
        <v>782411</v>
      </c>
      <c r="T92" s="145" t="s">
        <v>139</v>
      </c>
      <c r="U92" s="145" t="s">
        <v>16</v>
      </c>
      <c r="V92" s="144">
        <v>2</v>
      </c>
      <c r="W92" s="295"/>
      <c r="X92" s="143">
        <f t="shared" si="12"/>
        <v>0</v>
      </c>
      <c r="Y92" s="142"/>
      <c r="Z92" s="141"/>
    </row>
    <row r="93" spans="1:27">
      <c r="A93" s="147">
        <v>71</v>
      </c>
      <c r="B93" s="146">
        <v>298061</v>
      </c>
      <c r="C93" s="145" t="s">
        <v>231</v>
      </c>
      <c r="D93" s="145" t="s">
        <v>230</v>
      </c>
      <c r="E93" s="144">
        <v>10</v>
      </c>
      <c r="F93" s="295"/>
      <c r="G93" s="143">
        <f t="shared" si="15"/>
        <v>0</v>
      </c>
      <c r="H93" s="142">
        <v>0</v>
      </c>
      <c r="I93" s="141">
        <f t="shared" si="16"/>
        <v>0</v>
      </c>
      <c r="J93" s="140" t="s">
        <v>79</v>
      </c>
      <c r="K93" s="113" t="s">
        <v>78</v>
      </c>
      <c r="L93" s="113" t="s">
        <v>107</v>
      </c>
      <c r="M93" s="129" t="s">
        <v>209</v>
      </c>
      <c r="Q93" s="177"/>
      <c r="R93" s="176">
        <v>16</v>
      </c>
      <c r="S93" s="146">
        <v>784111</v>
      </c>
      <c r="T93" s="145" t="s">
        <v>137</v>
      </c>
      <c r="U93" s="145" t="s">
        <v>16</v>
      </c>
      <c r="V93" s="144">
        <v>10</v>
      </c>
      <c r="W93" s="295"/>
      <c r="X93" s="143">
        <f t="shared" si="12"/>
        <v>0</v>
      </c>
      <c r="Y93" s="142"/>
      <c r="Z93" s="141"/>
    </row>
    <row r="94" spans="1:27">
      <c r="A94" s="147">
        <v>72</v>
      </c>
      <c r="B94" s="146">
        <v>297702</v>
      </c>
      <c r="C94" s="145" t="s">
        <v>229</v>
      </c>
      <c r="D94" s="145" t="s">
        <v>16</v>
      </c>
      <c r="E94" s="144">
        <v>10</v>
      </c>
      <c r="F94" s="295"/>
      <c r="G94" s="143">
        <f t="shared" si="15"/>
        <v>0</v>
      </c>
      <c r="H94" s="142">
        <v>0</v>
      </c>
      <c r="I94" s="141">
        <f t="shared" si="16"/>
        <v>0</v>
      </c>
      <c r="J94" s="140" t="s">
        <v>79</v>
      </c>
      <c r="K94" s="113" t="s">
        <v>78</v>
      </c>
      <c r="L94" s="113" t="s">
        <v>107</v>
      </c>
      <c r="M94" s="129" t="s">
        <v>209</v>
      </c>
      <c r="Q94" s="177"/>
      <c r="R94" s="176">
        <v>17</v>
      </c>
      <c r="S94" s="146">
        <v>173106</v>
      </c>
      <c r="T94" s="145" t="s">
        <v>135</v>
      </c>
      <c r="U94" s="145" t="s">
        <v>18</v>
      </c>
      <c r="V94" s="144">
        <v>10</v>
      </c>
      <c r="W94" s="295"/>
      <c r="X94" s="143">
        <f t="shared" si="12"/>
        <v>0</v>
      </c>
      <c r="Y94" s="142"/>
      <c r="Z94" s="141"/>
    </row>
    <row r="95" spans="1:27">
      <c r="A95" s="147">
        <v>73</v>
      </c>
      <c r="B95" s="146">
        <v>298401</v>
      </c>
      <c r="C95" s="145" t="s">
        <v>228</v>
      </c>
      <c r="D95" s="145" t="s">
        <v>18</v>
      </c>
      <c r="E95" s="144">
        <v>384</v>
      </c>
      <c r="F95" s="295"/>
      <c r="G95" s="143">
        <f t="shared" si="15"/>
        <v>0</v>
      </c>
      <c r="H95" s="142">
        <v>0</v>
      </c>
      <c r="I95" s="141">
        <f t="shared" si="16"/>
        <v>0</v>
      </c>
      <c r="J95" s="140" t="s">
        <v>79</v>
      </c>
      <c r="K95" s="113" t="s">
        <v>78</v>
      </c>
      <c r="L95" s="113" t="s">
        <v>107</v>
      </c>
      <c r="M95" s="129" t="s">
        <v>209</v>
      </c>
      <c r="N95" s="113">
        <f>E95*F95</f>
        <v>0</v>
      </c>
      <c r="Q95" s="177"/>
      <c r="R95" s="176">
        <v>18</v>
      </c>
      <c r="S95" s="146">
        <v>173109</v>
      </c>
      <c r="T95" s="145" t="s">
        <v>133</v>
      </c>
      <c r="U95" s="145" t="s">
        <v>18</v>
      </c>
      <c r="V95" s="144">
        <v>5</v>
      </c>
      <c r="W95" s="295"/>
      <c r="X95" s="143">
        <f t="shared" si="12"/>
        <v>0</v>
      </c>
      <c r="Y95" s="142"/>
      <c r="Z95" s="141"/>
    </row>
    <row r="96" spans="1:27" ht="15.75" thickBot="1">
      <c r="A96" s="147">
        <v>74</v>
      </c>
      <c r="B96" s="146">
        <v>297721</v>
      </c>
      <c r="C96" s="145" t="s">
        <v>406</v>
      </c>
      <c r="D96" s="145" t="s">
        <v>16</v>
      </c>
      <c r="E96" s="144">
        <v>10</v>
      </c>
      <c r="F96" s="295"/>
      <c r="G96" s="143">
        <f t="shared" si="15"/>
        <v>0</v>
      </c>
      <c r="H96" s="142">
        <v>0</v>
      </c>
      <c r="I96" s="141">
        <f t="shared" si="16"/>
        <v>0</v>
      </c>
      <c r="J96" s="140" t="s">
        <v>79</v>
      </c>
      <c r="K96" s="113" t="s">
        <v>78</v>
      </c>
      <c r="L96" s="113" t="s">
        <v>107</v>
      </c>
      <c r="M96" s="129" t="s">
        <v>209</v>
      </c>
      <c r="Q96" s="177"/>
      <c r="R96" s="199">
        <v>19</v>
      </c>
      <c r="S96" s="138">
        <v>489211</v>
      </c>
      <c r="T96" s="136" t="s">
        <v>227</v>
      </c>
      <c r="U96" s="136" t="s">
        <v>16</v>
      </c>
      <c r="V96" s="135">
        <v>1</v>
      </c>
      <c r="W96" s="296"/>
      <c r="X96" s="133">
        <f t="shared" si="12"/>
        <v>0</v>
      </c>
      <c r="Y96" s="132"/>
      <c r="Z96" s="131"/>
    </row>
    <row r="97" spans="1:27" ht="15.75" thickBot="1">
      <c r="A97" s="147"/>
      <c r="B97" s="146"/>
      <c r="C97" s="145"/>
      <c r="D97" s="204"/>
      <c r="E97" s="144"/>
      <c r="F97" s="209"/>
      <c r="G97" s="143">
        <f t="shared" si="15"/>
        <v>0</v>
      </c>
      <c r="H97" s="142">
        <v>0</v>
      </c>
      <c r="I97" s="141">
        <f t="shared" si="16"/>
        <v>0</v>
      </c>
      <c r="J97" s="203"/>
      <c r="K97" s="113" t="s">
        <v>226</v>
      </c>
      <c r="L97" s="113" t="s">
        <v>107</v>
      </c>
      <c r="M97" s="129" t="s">
        <v>209</v>
      </c>
      <c r="Q97" s="177"/>
      <c r="R97" s="198"/>
      <c r="S97" s="174"/>
      <c r="T97" s="173" t="s">
        <v>8</v>
      </c>
      <c r="U97" s="173" t="s">
        <v>16</v>
      </c>
      <c r="V97" s="172">
        <v>1</v>
      </c>
      <c r="W97" s="297"/>
      <c r="X97" s="290">
        <f>V97*W97</f>
        <v>0</v>
      </c>
      <c r="Y97" s="171"/>
      <c r="Z97" s="170"/>
    </row>
    <row r="98" spans="1:27" ht="15.75" thickBot="1">
      <c r="A98" s="147">
        <v>75</v>
      </c>
      <c r="B98" s="146">
        <v>297721</v>
      </c>
      <c r="C98" s="145" t="s">
        <v>225</v>
      </c>
      <c r="D98" s="145" t="s">
        <v>16</v>
      </c>
      <c r="E98" s="144">
        <v>22</v>
      </c>
      <c r="F98" s="295"/>
      <c r="G98" s="143">
        <f t="shared" si="15"/>
        <v>0</v>
      </c>
      <c r="H98" s="142">
        <v>0</v>
      </c>
      <c r="I98" s="141">
        <f t="shared" si="16"/>
        <v>0</v>
      </c>
      <c r="J98" s="140" t="s">
        <v>79</v>
      </c>
      <c r="K98" s="113" t="s">
        <v>78</v>
      </c>
      <c r="L98" s="113" t="s">
        <v>107</v>
      </c>
      <c r="M98" s="129" t="s">
        <v>209</v>
      </c>
      <c r="Q98" s="177"/>
      <c r="R98" s="126"/>
      <c r="S98" s="127"/>
      <c r="T98" s="126" t="s">
        <v>73</v>
      </c>
      <c r="U98" s="126"/>
      <c r="V98" s="125"/>
      <c r="W98" s="125"/>
      <c r="X98" s="169">
        <f>SUM(X78:X97)</f>
        <v>0</v>
      </c>
      <c r="Y98" s="123"/>
      <c r="Z98" s="122"/>
    </row>
    <row r="99" spans="1:27">
      <c r="A99" s="147">
        <v>76</v>
      </c>
      <c r="B99" s="146">
        <v>297701</v>
      </c>
      <c r="C99" s="145" t="s">
        <v>224</v>
      </c>
      <c r="D99" s="145" t="s">
        <v>16</v>
      </c>
      <c r="E99" s="144">
        <v>8</v>
      </c>
      <c r="F99" s="295"/>
      <c r="G99" s="143">
        <f t="shared" si="15"/>
        <v>0</v>
      </c>
      <c r="H99" s="142">
        <v>0</v>
      </c>
      <c r="I99" s="141">
        <f t="shared" si="16"/>
        <v>0</v>
      </c>
      <c r="J99" s="140" t="s">
        <v>79</v>
      </c>
      <c r="K99" s="113" t="s">
        <v>78</v>
      </c>
      <c r="L99" s="113" t="s">
        <v>107</v>
      </c>
      <c r="M99" s="129" t="s">
        <v>209</v>
      </c>
      <c r="Q99" s="177"/>
      <c r="R99" s="107"/>
      <c r="S99" s="119"/>
      <c r="T99" s="107"/>
      <c r="U99" s="107"/>
      <c r="V99" s="118"/>
      <c r="W99" s="118"/>
      <c r="X99" s="117"/>
      <c r="Y99" s="116"/>
      <c r="Z99" s="197"/>
    </row>
    <row r="100" spans="1:27">
      <c r="A100" s="147">
        <v>77</v>
      </c>
      <c r="B100" s="146">
        <v>298351</v>
      </c>
      <c r="C100" s="145" t="s">
        <v>223</v>
      </c>
      <c r="D100" s="145" t="s">
        <v>16</v>
      </c>
      <c r="E100" s="144">
        <v>8</v>
      </c>
      <c r="F100" s="295"/>
      <c r="G100" s="143">
        <f t="shared" si="15"/>
        <v>0</v>
      </c>
      <c r="H100" s="142">
        <v>0</v>
      </c>
      <c r="I100" s="141">
        <f t="shared" si="16"/>
        <v>0</v>
      </c>
      <c r="J100" s="140" t="s">
        <v>79</v>
      </c>
      <c r="K100" s="113" t="s">
        <v>78</v>
      </c>
      <c r="L100" s="113" t="s">
        <v>107</v>
      </c>
      <c r="M100" s="129" t="s">
        <v>209</v>
      </c>
      <c r="Q100" s="177"/>
      <c r="R100" s="194"/>
      <c r="S100" s="196"/>
      <c r="T100" s="194"/>
      <c r="U100" s="194"/>
      <c r="V100" s="194"/>
      <c r="W100" s="194"/>
      <c r="X100" s="194"/>
      <c r="Y100" s="194"/>
      <c r="Z100" s="195"/>
      <c r="AA100" s="194"/>
    </row>
    <row r="101" spans="1:27" ht="21" thickBot="1">
      <c r="A101" s="147">
        <v>78</v>
      </c>
      <c r="B101" s="146">
        <v>298382</v>
      </c>
      <c r="C101" s="145" t="s">
        <v>222</v>
      </c>
      <c r="D101" s="145" t="s">
        <v>16</v>
      </c>
      <c r="E101" s="144">
        <v>8</v>
      </c>
      <c r="F101" s="295"/>
      <c r="G101" s="143">
        <f t="shared" si="15"/>
        <v>0</v>
      </c>
      <c r="H101" s="142">
        <v>0</v>
      </c>
      <c r="I101" s="141">
        <f t="shared" si="16"/>
        <v>0</v>
      </c>
      <c r="J101" s="140" t="s">
        <v>79</v>
      </c>
      <c r="K101" s="113" t="s">
        <v>78</v>
      </c>
      <c r="L101" s="113" t="s">
        <v>107</v>
      </c>
      <c r="M101" s="129" t="s">
        <v>209</v>
      </c>
      <c r="Q101" s="177"/>
      <c r="R101" s="193" t="s">
        <v>180</v>
      </c>
      <c r="S101" s="193"/>
      <c r="T101" s="193"/>
      <c r="U101" s="193"/>
      <c r="V101" s="193"/>
      <c r="W101" s="193"/>
      <c r="X101" s="193"/>
      <c r="Y101" s="193"/>
      <c r="Z101" s="192"/>
      <c r="AA101" s="191"/>
    </row>
    <row r="102" spans="1:27" ht="15.75" thickBot="1">
      <c r="A102" s="147">
        <v>79</v>
      </c>
      <c r="B102" s="146">
        <v>297241</v>
      </c>
      <c r="C102" s="145" t="s">
        <v>221</v>
      </c>
      <c r="D102" s="145" t="s">
        <v>16</v>
      </c>
      <c r="E102" s="144">
        <v>190</v>
      </c>
      <c r="F102" s="295"/>
      <c r="G102" s="143">
        <f t="shared" si="15"/>
        <v>0</v>
      </c>
      <c r="H102" s="142">
        <v>0</v>
      </c>
      <c r="I102" s="141">
        <f t="shared" si="16"/>
        <v>0</v>
      </c>
      <c r="J102" s="140" t="s">
        <v>79</v>
      </c>
      <c r="K102" s="113" t="s">
        <v>78</v>
      </c>
      <c r="L102" s="113" t="s">
        <v>107</v>
      </c>
      <c r="M102" s="129" t="s">
        <v>209</v>
      </c>
      <c r="Q102" s="177"/>
      <c r="R102" s="190" t="s">
        <v>178</v>
      </c>
      <c r="S102" s="189" t="s">
        <v>177</v>
      </c>
      <c r="T102" s="188" t="s">
        <v>176</v>
      </c>
      <c r="U102" s="188" t="s">
        <v>175</v>
      </c>
      <c r="V102" s="187" t="s">
        <v>12</v>
      </c>
      <c r="W102" s="187" t="s">
        <v>174</v>
      </c>
      <c r="X102" s="186" t="s">
        <v>173</v>
      </c>
      <c r="Y102" s="185" t="s">
        <v>172</v>
      </c>
      <c r="Z102" s="184" t="s">
        <v>171</v>
      </c>
    </row>
    <row r="103" spans="1:27" ht="15.75">
      <c r="A103" s="147">
        <v>80</v>
      </c>
      <c r="B103" s="146">
        <v>297344</v>
      </c>
      <c r="C103" s="145" t="s">
        <v>220</v>
      </c>
      <c r="D103" s="145" t="s">
        <v>16</v>
      </c>
      <c r="E103" s="144">
        <v>190</v>
      </c>
      <c r="F103" s="295"/>
      <c r="G103" s="143">
        <f t="shared" si="15"/>
        <v>0</v>
      </c>
      <c r="H103" s="142">
        <v>0</v>
      </c>
      <c r="I103" s="141">
        <f t="shared" si="16"/>
        <v>0</v>
      </c>
      <c r="J103" s="140" t="s">
        <v>79</v>
      </c>
      <c r="K103" s="113" t="s">
        <v>78</v>
      </c>
      <c r="L103" s="113" t="s">
        <v>107</v>
      </c>
      <c r="M103" s="129" t="s">
        <v>209</v>
      </c>
      <c r="Q103" s="177"/>
      <c r="R103" s="182"/>
      <c r="S103" s="183" t="s">
        <v>219</v>
      </c>
      <c r="T103" s="182"/>
      <c r="U103" s="182"/>
      <c r="V103" s="181"/>
      <c r="W103" s="181"/>
      <c r="X103" s="180"/>
      <c r="Y103" s="179"/>
      <c r="Z103" s="178"/>
      <c r="AA103" s="149"/>
    </row>
    <row r="104" spans="1:27">
      <c r="A104" s="147">
        <v>81</v>
      </c>
      <c r="B104" s="146">
        <v>297345</v>
      </c>
      <c r="C104" s="145" t="s">
        <v>218</v>
      </c>
      <c r="D104" s="145" t="s">
        <v>16</v>
      </c>
      <c r="E104" s="144">
        <v>180</v>
      </c>
      <c r="F104" s="295"/>
      <c r="G104" s="143">
        <f t="shared" si="15"/>
        <v>0</v>
      </c>
      <c r="H104" s="142">
        <v>0</v>
      </c>
      <c r="I104" s="141">
        <f t="shared" si="16"/>
        <v>0</v>
      </c>
      <c r="J104" s="140" t="s">
        <v>79</v>
      </c>
      <c r="K104" s="113" t="s">
        <v>78</v>
      </c>
      <c r="L104" s="113" t="s">
        <v>107</v>
      </c>
      <c r="M104" s="129" t="s">
        <v>209</v>
      </c>
      <c r="Q104" s="177"/>
      <c r="R104" s="176">
        <v>1</v>
      </c>
      <c r="S104" s="146">
        <v>766115</v>
      </c>
      <c r="T104" s="145" t="s">
        <v>167</v>
      </c>
      <c r="U104" s="145" t="s">
        <v>16</v>
      </c>
      <c r="V104" s="144">
        <v>1</v>
      </c>
      <c r="W104" s="295"/>
      <c r="X104" s="143">
        <f>V104*W104</f>
        <v>0</v>
      </c>
      <c r="Y104" s="142"/>
      <c r="Z104" s="141"/>
    </row>
    <row r="105" spans="1:27">
      <c r="A105" s="147">
        <v>82</v>
      </c>
      <c r="B105" s="146">
        <v>297382</v>
      </c>
      <c r="C105" s="145" t="s">
        <v>217</v>
      </c>
      <c r="D105" s="145" t="s">
        <v>16</v>
      </c>
      <c r="E105" s="144">
        <v>8</v>
      </c>
      <c r="F105" s="295"/>
      <c r="G105" s="143">
        <f t="shared" si="15"/>
        <v>0</v>
      </c>
      <c r="H105" s="142">
        <v>0</v>
      </c>
      <c r="I105" s="141">
        <f t="shared" si="16"/>
        <v>0</v>
      </c>
      <c r="J105" s="140" t="s">
        <v>79</v>
      </c>
      <c r="K105" s="113" t="s">
        <v>78</v>
      </c>
      <c r="L105" s="113" t="s">
        <v>107</v>
      </c>
      <c r="M105" s="129" t="s">
        <v>209</v>
      </c>
      <c r="Q105" s="177"/>
      <c r="R105" s="176">
        <v>2</v>
      </c>
      <c r="S105" s="146">
        <v>788211</v>
      </c>
      <c r="T105" s="145" t="s">
        <v>165</v>
      </c>
      <c r="U105" s="145" t="s">
        <v>91</v>
      </c>
      <c r="V105" s="144">
        <v>1</v>
      </c>
      <c r="W105" s="295"/>
      <c r="X105" s="143">
        <f t="shared" ref="X105:X122" si="17">V105*W105</f>
        <v>0</v>
      </c>
      <c r="Y105" s="142"/>
      <c r="Z105" s="141"/>
    </row>
    <row r="106" spans="1:27">
      <c r="A106" s="147">
        <v>83</v>
      </c>
      <c r="B106" s="146">
        <v>297409</v>
      </c>
      <c r="C106" s="145" t="s">
        <v>216</v>
      </c>
      <c r="D106" s="145" t="s">
        <v>16</v>
      </c>
      <c r="E106" s="144">
        <v>6</v>
      </c>
      <c r="F106" s="295"/>
      <c r="G106" s="143">
        <f t="shared" si="15"/>
        <v>0</v>
      </c>
      <c r="H106" s="142">
        <v>0</v>
      </c>
      <c r="I106" s="141">
        <f t="shared" si="16"/>
        <v>0</v>
      </c>
      <c r="J106" s="140" t="s">
        <v>79</v>
      </c>
      <c r="K106" s="113" t="s">
        <v>78</v>
      </c>
      <c r="L106" s="113" t="s">
        <v>107</v>
      </c>
      <c r="M106" s="129" t="s">
        <v>209</v>
      </c>
      <c r="Q106" s="177"/>
      <c r="R106" s="176">
        <v>3</v>
      </c>
      <c r="S106" s="146">
        <v>414151</v>
      </c>
      <c r="T106" s="145" t="s">
        <v>163</v>
      </c>
      <c r="U106" s="145" t="s">
        <v>16</v>
      </c>
      <c r="V106" s="144">
        <v>1</v>
      </c>
      <c r="W106" s="295"/>
      <c r="X106" s="143">
        <f t="shared" si="17"/>
        <v>0</v>
      </c>
      <c r="Y106" s="142"/>
      <c r="Z106" s="141"/>
    </row>
    <row r="107" spans="1:27">
      <c r="A107" s="147">
        <v>84</v>
      </c>
      <c r="B107" s="146">
        <v>315111</v>
      </c>
      <c r="C107" s="145" t="s">
        <v>215</v>
      </c>
      <c r="D107" s="145" t="s">
        <v>16</v>
      </c>
      <c r="E107" s="144">
        <v>8</v>
      </c>
      <c r="F107" s="295"/>
      <c r="G107" s="143">
        <f t="shared" si="15"/>
        <v>0</v>
      </c>
      <c r="H107" s="142">
        <v>0</v>
      </c>
      <c r="I107" s="141">
        <f t="shared" si="16"/>
        <v>0</v>
      </c>
      <c r="J107" s="140" t="s">
        <v>79</v>
      </c>
      <c r="K107" s="113" t="s">
        <v>78</v>
      </c>
      <c r="L107" s="113" t="s">
        <v>107</v>
      </c>
      <c r="M107" s="129" t="s">
        <v>209</v>
      </c>
      <c r="Q107" s="177"/>
      <c r="R107" s="176">
        <v>4</v>
      </c>
      <c r="S107" s="146">
        <v>415065</v>
      </c>
      <c r="T107" s="145" t="s">
        <v>162</v>
      </c>
      <c r="U107" s="145" t="s">
        <v>16</v>
      </c>
      <c r="V107" s="144">
        <v>1</v>
      </c>
      <c r="W107" s="295"/>
      <c r="X107" s="143">
        <f t="shared" si="17"/>
        <v>0</v>
      </c>
      <c r="Y107" s="142"/>
      <c r="Z107" s="141"/>
    </row>
    <row r="108" spans="1:27">
      <c r="A108" s="147"/>
      <c r="B108" s="146"/>
      <c r="C108" s="148"/>
      <c r="D108" s="145"/>
      <c r="E108" s="144"/>
      <c r="F108" s="168"/>
      <c r="G108" s="143"/>
      <c r="H108" s="142"/>
      <c r="I108" s="141"/>
      <c r="J108" s="140"/>
      <c r="M108" s="129" t="s">
        <v>209</v>
      </c>
      <c r="Q108" s="177"/>
      <c r="R108" s="176">
        <v>5</v>
      </c>
      <c r="S108" s="146">
        <v>472001</v>
      </c>
      <c r="T108" s="145" t="s">
        <v>161</v>
      </c>
      <c r="U108" s="145" t="s">
        <v>16</v>
      </c>
      <c r="V108" s="144">
        <v>1</v>
      </c>
      <c r="W108" s="295"/>
      <c r="X108" s="143">
        <f t="shared" si="17"/>
        <v>0</v>
      </c>
      <c r="Y108" s="142"/>
      <c r="Z108" s="141"/>
    </row>
    <row r="109" spans="1:27">
      <c r="A109" s="147"/>
      <c r="B109" s="146"/>
      <c r="C109" s="148" t="s">
        <v>106</v>
      </c>
      <c r="D109" s="145"/>
      <c r="E109" s="144"/>
      <c r="F109" s="144"/>
      <c r="G109" s="143"/>
      <c r="H109" s="142"/>
      <c r="I109" s="141"/>
      <c r="J109" s="140"/>
      <c r="L109" s="113" t="s">
        <v>101</v>
      </c>
      <c r="M109" s="129" t="s">
        <v>209</v>
      </c>
      <c r="Q109" s="177"/>
      <c r="R109" s="176">
        <v>6</v>
      </c>
      <c r="S109" s="146">
        <v>472211</v>
      </c>
      <c r="T109" s="145" t="s">
        <v>159</v>
      </c>
      <c r="U109" s="145" t="s">
        <v>16</v>
      </c>
      <c r="V109" s="144">
        <v>4</v>
      </c>
      <c r="W109" s="295"/>
      <c r="X109" s="143">
        <f t="shared" si="17"/>
        <v>0</v>
      </c>
      <c r="Y109" s="142"/>
      <c r="Z109" s="141"/>
    </row>
    <row r="110" spans="1:27">
      <c r="A110" s="147">
        <v>85</v>
      </c>
      <c r="B110" s="146">
        <v>295001</v>
      </c>
      <c r="C110" s="145" t="s">
        <v>214</v>
      </c>
      <c r="D110" s="145" t="s">
        <v>18</v>
      </c>
      <c r="E110" s="144">
        <v>112</v>
      </c>
      <c r="F110" s="295"/>
      <c r="G110" s="143">
        <f>E110*F110</f>
        <v>0</v>
      </c>
      <c r="H110" s="142">
        <v>0</v>
      </c>
      <c r="I110" s="141">
        <f>E110*H110</f>
        <v>0</v>
      </c>
      <c r="J110" s="140" t="s">
        <v>79</v>
      </c>
      <c r="K110" s="113" t="s">
        <v>78</v>
      </c>
      <c r="L110" s="113" t="s">
        <v>101</v>
      </c>
      <c r="M110" s="129" t="s">
        <v>209</v>
      </c>
      <c r="N110" s="113">
        <f>E110*F110</f>
        <v>0</v>
      </c>
      <c r="Q110" s="177"/>
      <c r="R110" s="176">
        <v>7</v>
      </c>
      <c r="S110" s="146">
        <v>438012</v>
      </c>
      <c r="T110" s="145" t="s">
        <v>157</v>
      </c>
      <c r="U110" s="145" t="s">
        <v>16</v>
      </c>
      <c r="V110" s="144">
        <v>7</v>
      </c>
      <c r="W110" s="295"/>
      <c r="X110" s="143">
        <f t="shared" si="17"/>
        <v>0</v>
      </c>
      <c r="Y110" s="142"/>
      <c r="Z110" s="141"/>
    </row>
    <row r="111" spans="1:27">
      <c r="A111" s="147">
        <v>86</v>
      </c>
      <c r="B111" s="146">
        <v>295011</v>
      </c>
      <c r="C111" s="145" t="s">
        <v>213</v>
      </c>
      <c r="D111" s="145" t="s">
        <v>18</v>
      </c>
      <c r="E111" s="144">
        <v>24</v>
      </c>
      <c r="F111" s="295"/>
      <c r="G111" s="143">
        <f>E111*F111</f>
        <v>0</v>
      </c>
      <c r="H111" s="142">
        <v>0</v>
      </c>
      <c r="I111" s="141">
        <f>E111*H111</f>
        <v>0</v>
      </c>
      <c r="J111" s="140" t="s">
        <v>79</v>
      </c>
      <c r="K111" s="113" t="s">
        <v>78</v>
      </c>
      <c r="L111" s="113" t="s">
        <v>101</v>
      </c>
      <c r="M111" s="129" t="s">
        <v>209</v>
      </c>
      <c r="N111" s="113">
        <f>E111*F111</f>
        <v>0</v>
      </c>
      <c r="Q111" s="177"/>
      <c r="R111" s="176">
        <v>8</v>
      </c>
      <c r="S111" s="146">
        <v>438807</v>
      </c>
      <c r="T111" s="145" t="s">
        <v>152</v>
      </c>
      <c r="U111" s="145" t="s">
        <v>16</v>
      </c>
      <c r="V111" s="144">
        <v>2</v>
      </c>
      <c r="W111" s="295"/>
      <c r="X111" s="143">
        <f t="shared" si="17"/>
        <v>0</v>
      </c>
      <c r="Y111" s="142"/>
      <c r="Z111" s="141"/>
    </row>
    <row r="112" spans="1:27">
      <c r="A112" s="147">
        <v>87</v>
      </c>
      <c r="B112" s="146">
        <v>295052</v>
      </c>
      <c r="C112" s="145" t="s">
        <v>212</v>
      </c>
      <c r="D112" s="145" t="s">
        <v>16</v>
      </c>
      <c r="E112" s="144">
        <v>9</v>
      </c>
      <c r="F112" s="295"/>
      <c r="G112" s="143">
        <f>E112*F112</f>
        <v>0</v>
      </c>
      <c r="H112" s="142">
        <v>0</v>
      </c>
      <c r="I112" s="141">
        <f>E112*H112</f>
        <v>0</v>
      </c>
      <c r="J112" s="140" t="s">
        <v>79</v>
      </c>
      <c r="K112" s="113" t="s">
        <v>78</v>
      </c>
      <c r="L112" s="113" t="s">
        <v>101</v>
      </c>
      <c r="M112" s="129" t="s">
        <v>209</v>
      </c>
      <c r="Q112" s="177"/>
      <c r="R112" s="176">
        <v>9</v>
      </c>
      <c r="S112" s="146">
        <v>434303</v>
      </c>
      <c r="T112" s="145" t="s">
        <v>151</v>
      </c>
      <c r="U112" s="145" t="s">
        <v>16</v>
      </c>
      <c r="V112" s="144">
        <v>5</v>
      </c>
      <c r="W112" s="295"/>
      <c r="X112" s="143">
        <f t="shared" si="17"/>
        <v>0</v>
      </c>
      <c r="Y112" s="142"/>
      <c r="Z112" s="141"/>
    </row>
    <row r="113" spans="1:27">
      <c r="A113" s="147">
        <v>88</v>
      </c>
      <c r="B113" s="146">
        <v>295081</v>
      </c>
      <c r="C113" s="145" t="s">
        <v>211</v>
      </c>
      <c r="D113" s="145" t="s">
        <v>16</v>
      </c>
      <c r="E113" s="144">
        <v>9</v>
      </c>
      <c r="F113" s="295"/>
      <c r="G113" s="143">
        <f>E113*F113</f>
        <v>0</v>
      </c>
      <c r="H113" s="142">
        <v>0</v>
      </c>
      <c r="I113" s="141">
        <f>E113*H113</f>
        <v>0</v>
      </c>
      <c r="J113" s="140" t="s">
        <v>79</v>
      </c>
      <c r="L113" s="113" t="s">
        <v>101</v>
      </c>
      <c r="M113" s="129" t="s">
        <v>209</v>
      </c>
      <c r="Q113" s="177"/>
      <c r="R113" s="176">
        <v>10</v>
      </c>
      <c r="S113" s="146">
        <v>434303</v>
      </c>
      <c r="T113" s="145" t="s">
        <v>149</v>
      </c>
      <c r="U113" s="145" t="s">
        <v>16</v>
      </c>
      <c r="V113" s="144">
        <v>12</v>
      </c>
      <c r="W113" s="295"/>
      <c r="X113" s="143">
        <f t="shared" si="17"/>
        <v>0</v>
      </c>
      <c r="Y113" s="142"/>
      <c r="Z113" s="141"/>
    </row>
    <row r="114" spans="1:27">
      <c r="A114" s="147">
        <v>89</v>
      </c>
      <c r="B114" s="146">
        <v>295073</v>
      </c>
      <c r="C114" s="145" t="s">
        <v>210</v>
      </c>
      <c r="D114" s="145" t="s">
        <v>16</v>
      </c>
      <c r="E114" s="144">
        <v>20</v>
      </c>
      <c r="F114" s="295"/>
      <c r="G114" s="143">
        <f>E114*F114</f>
        <v>0</v>
      </c>
      <c r="H114" s="142">
        <v>0</v>
      </c>
      <c r="I114" s="141">
        <f>E114*H114</f>
        <v>0</v>
      </c>
      <c r="J114" s="140" t="s">
        <v>79</v>
      </c>
      <c r="K114" s="113" t="s">
        <v>78</v>
      </c>
      <c r="L114" s="113" t="s">
        <v>101</v>
      </c>
      <c r="M114" s="129" t="s">
        <v>209</v>
      </c>
      <c r="Q114" s="177"/>
      <c r="R114" s="176">
        <v>11</v>
      </c>
      <c r="S114" s="146">
        <v>434303</v>
      </c>
      <c r="T114" s="145" t="s">
        <v>147</v>
      </c>
      <c r="U114" s="145" t="s">
        <v>16</v>
      </c>
      <c r="V114" s="144">
        <v>1</v>
      </c>
      <c r="W114" s="295"/>
      <c r="X114" s="143">
        <f t="shared" si="17"/>
        <v>0</v>
      </c>
      <c r="Y114" s="142"/>
      <c r="Z114" s="141"/>
    </row>
    <row r="115" spans="1:27" ht="15.75" thickBot="1">
      <c r="A115" s="139"/>
      <c r="B115" s="138"/>
      <c r="C115" s="137"/>
      <c r="D115" s="136"/>
      <c r="E115" s="135"/>
      <c r="F115" s="134"/>
      <c r="G115" s="133"/>
      <c r="H115" s="132"/>
      <c r="I115" s="131"/>
      <c r="J115" s="130"/>
      <c r="M115" s="129" t="s">
        <v>209</v>
      </c>
      <c r="Q115" s="177"/>
      <c r="R115" s="176">
        <v>12</v>
      </c>
      <c r="S115" s="146">
        <v>290211</v>
      </c>
      <c r="T115" s="145" t="s">
        <v>145</v>
      </c>
      <c r="U115" s="145" t="s">
        <v>18</v>
      </c>
      <c r="V115" s="144">
        <v>1</v>
      </c>
      <c r="W115" s="295"/>
      <c r="X115" s="143">
        <f t="shared" si="17"/>
        <v>0</v>
      </c>
      <c r="Y115" s="142"/>
      <c r="Z115" s="141"/>
    </row>
    <row r="116" spans="1:27" s="120" customFormat="1">
      <c r="A116" s="167"/>
      <c r="B116" s="166"/>
      <c r="C116" s="165" t="s">
        <v>73</v>
      </c>
      <c r="D116" s="165"/>
      <c r="E116" s="164"/>
      <c r="F116" s="164"/>
      <c r="G116" s="163">
        <f>SUM(G21:G115)</f>
        <v>0</v>
      </c>
      <c r="H116" s="162"/>
      <c r="I116" s="161">
        <f>SUM(I21:I115)</f>
        <v>0</v>
      </c>
      <c r="J116" s="160"/>
      <c r="M116" s="159" t="s">
        <v>209</v>
      </c>
      <c r="N116" s="120">
        <f>SUM(N7:N115)</f>
        <v>0</v>
      </c>
      <c r="Q116" s="201"/>
      <c r="R116" s="176">
        <v>13</v>
      </c>
      <c r="S116" s="146">
        <v>781173</v>
      </c>
      <c r="T116" s="145" t="s">
        <v>143</v>
      </c>
      <c r="U116" s="145" t="s">
        <v>16</v>
      </c>
      <c r="V116" s="144">
        <v>2</v>
      </c>
      <c r="W116" s="295"/>
      <c r="X116" s="143">
        <f t="shared" si="17"/>
        <v>0</v>
      </c>
      <c r="Y116" s="142"/>
      <c r="Z116" s="141"/>
      <c r="AA116" s="113"/>
    </row>
    <row r="117" spans="1:27" s="149" customFormat="1" ht="20.100000000000001" customHeight="1">
      <c r="A117" s="158" t="s">
        <v>208</v>
      </c>
      <c r="B117" s="157"/>
      <c r="C117" s="156"/>
      <c r="D117" s="156"/>
      <c r="E117" s="155"/>
      <c r="F117" s="155"/>
      <c r="G117" s="154"/>
      <c r="H117" s="153"/>
      <c r="I117" s="152"/>
      <c r="J117" s="151"/>
      <c r="M117" s="150"/>
      <c r="Q117" s="200"/>
      <c r="R117" s="176">
        <v>14</v>
      </c>
      <c r="S117" s="146">
        <v>784212</v>
      </c>
      <c r="T117" s="145" t="s">
        <v>141</v>
      </c>
      <c r="U117" s="145" t="s">
        <v>16</v>
      </c>
      <c r="V117" s="144">
        <v>2</v>
      </c>
      <c r="W117" s="295"/>
      <c r="X117" s="143">
        <f t="shared" si="17"/>
        <v>0</v>
      </c>
      <c r="Y117" s="142"/>
      <c r="Z117" s="141"/>
      <c r="AA117" s="113"/>
    </row>
    <row r="118" spans="1:27">
      <c r="A118" s="147"/>
      <c r="B118" s="146"/>
      <c r="C118" s="148" t="s">
        <v>106</v>
      </c>
      <c r="D118" s="145"/>
      <c r="E118" s="144"/>
      <c r="F118" s="144"/>
      <c r="G118" s="143"/>
      <c r="H118" s="142"/>
      <c r="I118" s="141"/>
      <c r="J118" s="140"/>
      <c r="L118" s="113" t="s">
        <v>101</v>
      </c>
      <c r="M118" s="129" t="s">
        <v>206</v>
      </c>
      <c r="Q118" s="177"/>
      <c r="R118" s="176">
        <v>15</v>
      </c>
      <c r="S118" s="146">
        <v>782411</v>
      </c>
      <c r="T118" s="145" t="s">
        <v>139</v>
      </c>
      <c r="U118" s="145" t="s">
        <v>16</v>
      </c>
      <c r="V118" s="144">
        <v>2</v>
      </c>
      <c r="W118" s="295"/>
      <c r="X118" s="143">
        <f t="shared" si="17"/>
        <v>0</v>
      </c>
      <c r="Y118" s="142"/>
      <c r="Z118" s="141"/>
    </row>
    <row r="119" spans="1:27">
      <c r="A119" s="147">
        <v>90</v>
      </c>
      <c r="B119" s="146">
        <v>46221</v>
      </c>
      <c r="C119" s="145" t="s">
        <v>207</v>
      </c>
      <c r="D119" s="145" t="s">
        <v>35</v>
      </c>
      <c r="E119" s="144">
        <v>4</v>
      </c>
      <c r="F119" s="295"/>
      <c r="G119" s="143">
        <f>E119*F119</f>
        <v>0</v>
      </c>
      <c r="H119" s="142">
        <v>0</v>
      </c>
      <c r="I119" s="141">
        <f>E119*H119</f>
        <v>0</v>
      </c>
      <c r="J119" s="140" t="s">
        <v>79</v>
      </c>
      <c r="L119" s="113" t="s">
        <v>101</v>
      </c>
      <c r="M119" s="129" t="s">
        <v>206</v>
      </c>
      <c r="Q119" s="177"/>
      <c r="R119" s="176">
        <v>16</v>
      </c>
      <c r="S119" s="146">
        <v>784111</v>
      </c>
      <c r="T119" s="145" t="s">
        <v>137</v>
      </c>
      <c r="U119" s="145" t="s">
        <v>16</v>
      </c>
      <c r="V119" s="144">
        <v>10</v>
      </c>
      <c r="W119" s="295"/>
      <c r="X119" s="143">
        <f t="shared" si="17"/>
        <v>0</v>
      </c>
      <c r="Y119" s="142"/>
      <c r="Z119" s="141"/>
    </row>
    <row r="120" spans="1:27" ht="15.75" thickBot="1">
      <c r="A120" s="139"/>
      <c r="B120" s="138"/>
      <c r="C120" s="137"/>
      <c r="D120" s="136"/>
      <c r="E120" s="135"/>
      <c r="F120" s="202"/>
      <c r="G120" s="133"/>
      <c r="H120" s="132"/>
      <c r="I120" s="131"/>
      <c r="J120" s="130"/>
      <c r="M120" s="129" t="s">
        <v>206</v>
      </c>
      <c r="Q120" s="177"/>
      <c r="R120" s="176">
        <v>17</v>
      </c>
      <c r="S120" s="146">
        <v>173106</v>
      </c>
      <c r="T120" s="145" t="s">
        <v>135</v>
      </c>
      <c r="U120" s="145" t="s">
        <v>18</v>
      </c>
      <c r="V120" s="144">
        <v>10</v>
      </c>
      <c r="W120" s="295"/>
      <c r="X120" s="143">
        <f t="shared" si="17"/>
        <v>0</v>
      </c>
      <c r="Y120" s="142"/>
      <c r="Z120" s="141"/>
    </row>
    <row r="121" spans="1:27" s="120" customFormat="1" ht="15.75" thickBot="1">
      <c r="A121" s="167"/>
      <c r="B121" s="166"/>
      <c r="C121" s="165" t="s">
        <v>73</v>
      </c>
      <c r="D121" s="165"/>
      <c r="E121" s="164"/>
      <c r="F121" s="164"/>
      <c r="G121" s="163">
        <f>SUM(G118:G120)</f>
        <v>0</v>
      </c>
      <c r="H121" s="162"/>
      <c r="I121" s="161">
        <f>SUM(I118:I120)</f>
        <v>0</v>
      </c>
      <c r="J121" s="160"/>
      <c r="M121" s="159" t="s">
        <v>206</v>
      </c>
      <c r="Q121" s="201"/>
      <c r="R121" s="199">
        <v>18</v>
      </c>
      <c r="S121" s="138">
        <v>173109</v>
      </c>
      <c r="T121" s="136" t="s">
        <v>133</v>
      </c>
      <c r="U121" s="136" t="s">
        <v>18</v>
      </c>
      <c r="V121" s="135">
        <v>5</v>
      </c>
      <c r="W121" s="296"/>
      <c r="X121" s="292">
        <f t="shared" si="17"/>
        <v>0</v>
      </c>
      <c r="Y121" s="132"/>
      <c r="Z121" s="131"/>
      <c r="AA121" s="113"/>
    </row>
    <row r="122" spans="1:27" s="149" customFormat="1" ht="20.100000000000001" customHeight="1" thickBot="1">
      <c r="A122" s="158" t="s">
        <v>205</v>
      </c>
      <c r="B122" s="157"/>
      <c r="C122" s="156"/>
      <c r="D122" s="156"/>
      <c r="E122" s="155"/>
      <c r="F122" s="155"/>
      <c r="G122" s="154"/>
      <c r="H122" s="153"/>
      <c r="I122" s="152"/>
      <c r="J122" s="151"/>
      <c r="M122" s="150"/>
      <c r="Q122" s="200"/>
      <c r="R122" s="198"/>
      <c r="S122" s="174"/>
      <c r="T122" s="173" t="s">
        <v>8</v>
      </c>
      <c r="U122" s="173" t="s">
        <v>16</v>
      </c>
      <c r="V122" s="172">
        <v>1</v>
      </c>
      <c r="W122" s="297"/>
      <c r="X122" s="186">
        <f t="shared" si="17"/>
        <v>0</v>
      </c>
      <c r="Y122" s="171"/>
      <c r="Z122" s="170"/>
      <c r="AA122" s="120"/>
    </row>
    <row r="123" spans="1:27" ht="15.75" thickBot="1">
      <c r="A123" s="147"/>
      <c r="B123" s="146"/>
      <c r="C123" s="148" t="s">
        <v>204</v>
      </c>
      <c r="D123" s="145"/>
      <c r="E123" s="144"/>
      <c r="F123" s="144"/>
      <c r="G123" s="143"/>
      <c r="H123" s="142"/>
      <c r="I123" s="141"/>
      <c r="J123" s="140"/>
      <c r="L123" s="113" t="s">
        <v>183</v>
      </c>
      <c r="M123" s="129" t="s">
        <v>100</v>
      </c>
      <c r="Q123" s="177"/>
      <c r="R123" s="126"/>
      <c r="S123" s="127"/>
      <c r="T123" s="126" t="s">
        <v>73</v>
      </c>
      <c r="U123" s="126"/>
      <c r="V123" s="125"/>
      <c r="W123" s="125"/>
      <c r="X123" s="169">
        <f>SUM(X104:X122)</f>
        <v>0</v>
      </c>
      <c r="Y123" s="123"/>
      <c r="Z123" s="122"/>
    </row>
    <row r="124" spans="1:27">
      <c r="A124" s="147">
        <v>91</v>
      </c>
      <c r="B124" s="146">
        <v>210010002</v>
      </c>
      <c r="C124" s="145" t="s">
        <v>203</v>
      </c>
      <c r="D124" s="145" t="s">
        <v>18</v>
      </c>
      <c r="E124" s="144">
        <v>570</v>
      </c>
      <c r="F124" s="295"/>
      <c r="G124" s="143">
        <f t="shared" ref="G124:G145" si="18">E124*F124</f>
        <v>0</v>
      </c>
      <c r="H124" s="142"/>
      <c r="I124" s="141"/>
      <c r="J124" s="140" t="s">
        <v>79</v>
      </c>
      <c r="L124" s="113" t="s">
        <v>183</v>
      </c>
      <c r="M124" s="129" t="s">
        <v>100</v>
      </c>
      <c r="Q124" s="177"/>
      <c r="Z124" s="177"/>
    </row>
    <row r="125" spans="1:27">
      <c r="A125" s="147">
        <v>92</v>
      </c>
      <c r="B125" s="146">
        <v>210010003</v>
      </c>
      <c r="C125" s="145" t="s">
        <v>202</v>
      </c>
      <c r="D125" s="145" t="s">
        <v>18</v>
      </c>
      <c r="E125" s="144">
        <v>388</v>
      </c>
      <c r="F125" s="295"/>
      <c r="G125" s="143">
        <f t="shared" si="18"/>
        <v>0</v>
      </c>
      <c r="H125" s="142"/>
      <c r="I125" s="141"/>
      <c r="J125" s="140" t="s">
        <v>79</v>
      </c>
      <c r="L125" s="113" t="s">
        <v>183</v>
      </c>
      <c r="M125" s="129" t="s">
        <v>100</v>
      </c>
      <c r="Q125" s="177"/>
      <c r="R125" s="194"/>
      <c r="S125" s="196"/>
      <c r="T125" s="194"/>
      <c r="U125" s="194"/>
      <c r="V125" s="194"/>
      <c r="W125" s="194"/>
      <c r="X125" s="194"/>
      <c r="Y125" s="194"/>
      <c r="Z125" s="195"/>
      <c r="AA125" s="194"/>
    </row>
    <row r="126" spans="1:27" ht="21" thickBot="1">
      <c r="A126" s="147">
        <v>93</v>
      </c>
      <c r="B126" s="146">
        <v>210010005</v>
      </c>
      <c r="C126" s="145" t="s">
        <v>201</v>
      </c>
      <c r="D126" s="145" t="s">
        <v>18</v>
      </c>
      <c r="E126" s="144">
        <v>230</v>
      </c>
      <c r="F126" s="295"/>
      <c r="G126" s="143">
        <f t="shared" si="18"/>
        <v>0</v>
      </c>
      <c r="H126" s="142"/>
      <c r="I126" s="141"/>
      <c r="J126" s="140" t="s">
        <v>79</v>
      </c>
      <c r="L126" s="113" t="s">
        <v>183</v>
      </c>
      <c r="M126" s="129" t="s">
        <v>100</v>
      </c>
      <c r="Q126" s="177"/>
      <c r="R126" s="193" t="s">
        <v>180</v>
      </c>
      <c r="S126" s="193"/>
      <c r="T126" s="193"/>
      <c r="U126" s="193"/>
      <c r="V126" s="193"/>
      <c r="W126" s="193"/>
      <c r="X126" s="193"/>
      <c r="Y126" s="193"/>
      <c r="Z126" s="192"/>
      <c r="AA126" s="191"/>
    </row>
    <row r="127" spans="1:27" ht="15.75" thickBot="1">
      <c r="A127" s="147">
        <v>94</v>
      </c>
      <c r="B127" s="146">
        <v>210010006</v>
      </c>
      <c r="C127" s="145" t="s">
        <v>200</v>
      </c>
      <c r="D127" s="145" t="s">
        <v>18</v>
      </c>
      <c r="E127" s="144">
        <v>166</v>
      </c>
      <c r="F127" s="295"/>
      <c r="G127" s="143">
        <f t="shared" si="18"/>
        <v>0</v>
      </c>
      <c r="H127" s="142"/>
      <c r="I127" s="141"/>
      <c r="J127" s="140" t="s">
        <v>79</v>
      </c>
      <c r="L127" s="113" t="s">
        <v>183</v>
      </c>
      <c r="M127" s="129" t="s">
        <v>100</v>
      </c>
      <c r="Q127" s="177"/>
      <c r="R127" s="190" t="s">
        <v>178</v>
      </c>
      <c r="S127" s="189" t="s">
        <v>177</v>
      </c>
      <c r="T127" s="188" t="s">
        <v>176</v>
      </c>
      <c r="U127" s="188" t="s">
        <v>175</v>
      </c>
      <c r="V127" s="187" t="s">
        <v>12</v>
      </c>
      <c r="W127" s="187" t="s">
        <v>174</v>
      </c>
      <c r="X127" s="186" t="s">
        <v>173</v>
      </c>
      <c r="Y127" s="185" t="s">
        <v>172</v>
      </c>
      <c r="Z127" s="184" t="s">
        <v>171</v>
      </c>
      <c r="AA127" s="107"/>
    </row>
    <row r="128" spans="1:27" ht="15.75">
      <c r="A128" s="147">
        <v>95</v>
      </c>
      <c r="B128" s="146">
        <v>210010124</v>
      </c>
      <c r="C128" s="145" t="s">
        <v>199</v>
      </c>
      <c r="D128" s="145" t="s">
        <v>18</v>
      </c>
      <c r="E128" s="144">
        <v>12</v>
      </c>
      <c r="F128" s="295"/>
      <c r="G128" s="143">
        <f t="shared" si="18"/>
        <v>0</v>
      </c>
      <c r="H128" s="142"/>
      <c r="I128" s="141"/>
      <c r="J128" s="140" t="s">
        <v>79</v>
      </c>
      <c r="L128" s="113" t="s">
        <v>183</v>
      </c>
      <c r="M128" s="129" t="s">
        <v>100</v>
      </c>
      <c r="Q128" s="177"/>
      <c r="R128" s="182"/>
      <c r="S128" s="183" t="s">
        <v>198</v>
      </c>
      <c r="T128" s="182"/>
      <c r="U128" s="182"/>
      <c r="V128" s="181"/>
      <c r="W128" s="181"/>
      <c r="X128" s="180"/>
      <c r="Y128" s="179"/>
      <c r="Z128" s="178"/>
      <c r="AA128" s="149"/>
    </row>
    <row r="129" spans="1:27">
      <c r="A129" s="147">
        <v>96</v>
      </c>
      <c r="B129" s="146">
        <v>210010301</v>
      </c>
      <c r="C129" s="145" t="s">
        <v>196</v>
      </c>
      <c r="D129" s="145" t="s">
        <v>16</v>
      </c>
      <c r="E129" s="144">
        <v>563</v>
      </c>
      <c r="F129" s="295"/>
      <c r="G129" s="143">
        <f t="shared" si="18"/>
        <v>0</v>
      </c>
      <c r="H129" s="142"/>
      <c r="I129" s="141"/>
      <c r="J129" s="140" t="s">
        <v>79</v>
      </c>
      <c r="L129" s="113" t="s">
        <v>183</v>
      </c>
      <c r="M129" s="129" t="s">
        <v>100</v>
      </c>
      <c r="Q129" s="177"/>
      <c r="R129" s="176">
        <v>1</v>
      </c>
      <c r="S129" s="146">
        <v>766115</v>
      </c>
      <c r="T129" s="145" t="s">
        <v>167</v>
      </c>
      <c r="U129" s="145" t="s">
        <v>16</v>
      </c>
      <c r="V129" s="144">
        <v>1</v>
      </c>
      <c r="W129" s="295"/>
      <c r="X129" s="143">
        <f>V129*W129</f>
        <v>0</v>
      </c>
      <c r="Y129" s="142"/>
      <c r="Z129" s="141"/>
      <c r="AA129" s="107"/>
    </row>
    <row r="130" spans="1:27">
      <c r="A130" s="147">
        <v>97</v>
      </c>
      <c r="B130" s="146">
        <v>210010311</v>
      </c>
      <c r="C130" s="145" t="s">
        <v>197</v>
      </c>
      <c r="D130" s="145" t="s">
        <v>16</v>
      </c>
      <c r="E130" s="144">
        <v>96</v>
      </c>
      <c r="F130" s="295"/>
      <c r="G130" s="143">
        <f t="shared" si="18"/>
        <v>0</v>
      </c>
      <c r="H130" s="142"/>
      <c r="I130" s="141"/>
      <c r="J130" s="140" t="s">
        <v>79</v>
      </c>
      <c r="L130" s="113" t="s">
        <v>183</v>
      </c>
      <c r="M130" s="129" t="s">
        <v>100</v>
      </c>
      <c r="Q130" s="177"/>
      <c r="R130" s="176">
        <v>2</v>
      </c>
      <c r="S130" s="146">
        <v>788211</v>
      </c>
      <c r="T130" s="145" t="s">
        <v>165</v>
      </c>
      <c r="U130" s="145" t="s">
        <v>91</v>
      </c>
      <c r="V130" s="144">
        <v>1</v>
      </c>
      <c r="W130" s="295"/>
      <c r="X130" s="143">
        <f t="shared" ref="X130:X147" si="19">V130*W130</f>
        <v>0</v>
      </c>
      <c r="Y130" s="142"/>
      <c r="Z130" s="141"/>
      <c r="AA130" s="107"/>
    </row>
    <row r="131" spans="1:27">
      <c r="A131" s="147">
        <v>98</v>
      </c>
      <c r="B131" s="146">
        <v>210010301</v>
      </c>
      <c r="C131" s="145" t="s">
        <v>196</v>
      </c>
      <c r="D131" s="145" t="s">
        <v>16</v>
      </c>
      <c r="E131" s="144">
        <v>34</v>
      </c>
      <c r="F131" s="295"/>
      <c r="G131" s="143">
        <f t="shared" si="18"/>
        <v>0</v>
      </c>
      <c r="H131" s="142"/>
      <c r="I131" s="141"/>
      <c r="J131" s="140" t="s">
        <v>79</v>
      </c>
      <c r="L131" s="113" t="s">
        <v>183</v>
      </c>
      <c r="M131" s="129" t="s">
        <v>100</v>
      </c>
      <c r="Q131" s="177"/>
      <c r="R131" s="176">
        <v>3</v>
      </c>
      <c r="S131" s="146">
        <v>414151</v>
      </c>
      <c r="T131" s="145" t="s">
        <v>163</v>
      </c>
      <c r="U131" s="145" t="s">
        <v>16</v>
      </c>
      <c r="V131" s="144">
        <v>1</v>
      </c>
      <c r="W131" s="295"/>
      <c r="X131" s="143">
        <f t="shared" si="19"/>
        <v>0</v>
      </c>
      <c r="Y131" s="142"/>
      <c r="Z131" s="141"/>
      <c r="AA131" s="107"/>
    </row>
    <row r="132" spans="1:27">
      <c r="A132" s="147">
        <v>99</v>
      </c>
      <c r="B132" s="146">
        <v>210010311</v>
      </c>
      <c r="C132" s="145" t="s">
        <v>195</v>
      </c>
      <c r="D132" s="145" t="s">
        <v>16</v>
      </c>
      <c r="E132" s="144">
        <v>35</v>
      </c>
      <c r="F132" s="295"/>
      <c r="G132" s="143">
        <f t="shared" si="18"/>
        <v>0</v>
      </c>
      <c r="H132" s="142"/>
      <c r="I132" s="141"/>
      <c r="J132" s="140" t="s">
        <v>79</v>
      </c>
      <c r="L132" s="113" t="s">
        <v>183</v>
      </c>
      <c r="M132" s="129" t="s">
        <v>100</v>
      </c>
      <c r="Q132" s="177"/>
      <c r="R132" s="176">
        <v>4</v>
      </c>
      <c r="S132" s="146">
        <v>415065</v>
      </c>
      <c r="T132" s="145" t="s">
        <v>162</v>
      </c>
      <c r="U132" s="145" t="s">
        <v>16</v>
      </c>
      <c r="V132" s="144">
        <v>1</v>
      </c>
      <c r="W132" s="295"/>
      <c r="X132" s="143">
        <f t="shared" si="19"/>
        <v>0</v>
      </c>
      <c r="Y132" s="142"/>
      <c r="Z132" s="141"/>
      <c r="AA132" s="107"/>
    </row>
    <row r="133" spans="1:27">
      <c r="A133" s="147">
        <v>100</v>
      </c>
      <c r="B133" s="146">
        <v>210010312</v>
      </c>
      <c r="C133" s="145" t="s">
        <v>194</v>
      </c>
      <c r="D133" s="145" t="s">
        <v>16</v>
      </c>
      <c r="E133" s="144">
        <v>126</v>
      </c>
      <c r="F133" s="295"/>
      <c r="G133" s="143">
        <f t="shared" si="18"/>
        <v>0</v>
      </c>
      <c r="H133" s="142"/>
      <c r="I133" s="141"/>
      <c r="J133" s="140" t="s">
        <v>79</v>
      </c>
      <c r="L133" s="113" t="s">
        <v>183</v>
      </c>
      <c r="M133" s="129" t="s">
        <v>100</v>
      </c>
      <c r="Q133" s="177"/>
      <c r="R133" s="176">
        <v>5</v>
      </c>
      <c r="S133" s="146">
        <v>472001</v>
      </c>
      <c r="T133" s="145" t="s">
        <v>161</v>
      </c>
      <c r="U133" s="145" t="s">
        <v>16</v>
      </c>
      <c r="V133" s="144">
        <v>1</v>
      </c>
      <c r="W133" s="295"/>
      <c r="X133" s="143">
        <f t="shared" si="19"/>
        <v>0</v>
      </c>
      <c r="Y133" s="142"/>
      <c r="Z133" s="141"/>
      <c r="AA133" s="107"/>
    </row>
    <row r="134" spans="1:27">
      <c r="A134" s="147">
        <v>101</v>
      </c>
      <c r="B134" s="146">
        <v>210010322</v>
      </c>
      <c r="C134" s="145" t="s">
        <v>193</v>
      </c>
      <c r="D134" s="145" t="s">
        <v>16</v>
      </c>
      <c r="E134" s="144">
        <v>285</v>
      </c>
      <c r="F134" s="295"/>
      <c r="G134" s="143">
        <f t="shared" si="18"/>
        <v>0</v>
      </c>
      <c r="H134" s="142"/>
      <c r="I134" s="141"/>
      <c r="J134" s="140" t="s">
        <v>79</v>
      </c>
      <c r="L134" s="113" t="s">
        <v>183</v>
      </c>
      <c r="M134" s="129" t="s">
        <v>100</v>
      </c>
      <c r="Q134" s="177"/>
      <c r="R134" s="176">
        <v>6</v>
      </c>
      <c r="S134" s="146">
        <v>472211</v>
      </c>
      <c r="T134" s="145" t="s">
        <v>159</v>
      </c>
      <c r="U134" s="145" t="s">
        <v>16</v>
      </c>
      <c r="V134" s="144">
        <v>4</v>
      </c>
      <c r="W134" s="295"/>
      <c r="X134" s="143">
        <f t="shared" si="19"/>
        <v>0</v>
      </c>
      <c r="Y134" s="142"/>
      <c r="Z134" s="141"/>
    </row>
    <row r="135" spans="1:27">
      <c r="A135" s="147">
        <v>102</v>
      </c>
      <c r="B135" s="146">
        <v>210010313</v>
      </c>
      <c r="C135" s="145" t="s">
        <v>192</v>
      </c>
      <c r="D135" s="145" t="s">
        <v>16</v>
      </c>
      <c r="E135" s="144">
        <v>37</v>
      </c>
      <c r="F135" s="295"/>
      <c r="G135" s="143">
        <f t="shared" si="18"/>
        <v>0</v>
      </c>
      <c r="H135" s="142"/>
      <c r="I135" s="141"/>
      <c r="J135" s="140" t="s">
        <v>79</v>
      </c>
      <c r="L135" s="113" t="s">
        <v>183</v>
      </c>
      <c r="M135" s="129" t="s">
        <v>100</v>
      </c>
      <c r="Q135" s="177"/>
      <c r="R135" s="176">
        <v>7</v>
      </c>
      <c r="S135" s="146">
        <v>438012</v>
      </c>
      <c r="T135" s="145" t="s">
        <v>157</v>
      </c>
      <c r="U135" s="145" t="s">
        <v>16</v>
      </c>
      <c r="V135" s="144">
        <v>8</v>
      </c>
      <c r="W135" s="295"/>
      <c r="X135" s="143">
        <f t="shared" si="19"/>
        <v>0</v>
      </c>
      <c r="Y135" s="142"/>
      <c r="Z135" s="141"/>
    </row>
    <row r="136" spans="1:27">
      <c r="A136" s="147">
        <v>103</v>
      </c>
      <c r="B136" s="146">
        <v>210010313</v>
      </c>
      <c r="C136" s="145" t="s">
        <v>191</v>
      </c>
      <c r="D136" s="145" t="s">
        <v>16</v>
      </c>
      <c r="E136" s="144">
        <v>1</v>
      </c>
      <c r="F136" s="295"/>
      <c r="G136" s="143">
        <f t="shared" si="18"/>
        <v>0</v>
      </c>
      <c r="H136" s="142"/>
      <c r="I136" s="141"/>
      <c r="J136" s="140" t="s">
        <v>79</v>
      </c>
      <c r="L136" s="113" t="s">
        <v>183</v>
      </c>
      <c r="M136" s="129" t="s">
        <v>100</v>
      </c>
      <c r="Q136" s="177"/>
      <c r="R136" s="176">
        <v>8</v>
      </c>
      <c r="S136" s="146">
        <v>438807</v>
      </c>
      <c r="T136" s="145" t="s">
        <v>152</v>
      </c>
      <c r="U136" s="145" t="s">
        <v>16</v>
      </c>
      <c r="V136" s="144">
        <v>2</v>
      </c>
      <c r="W136" s="295"/>
      <c r="X136" s="143">
        <f t="shared" si="19"/>
        <v>0</v>
      </c>
      <c r="Y136" s="142"/>
      <c r="Z136" s="141"/>
    </row>
    <row r="137" spans="1:27">
      <c r="A137" s="147">
        <v>104</v>
      </c>
      <c r="B137" s="146">
        <v>210010315</v>
      </c>
      <c r="C137" s="145" t="s">
        <v>190</v>
      </c>
      <c r="D137" s="145" t="s">
        <v>16</v>
      </c>
      <c r="E137" s="144">
        <v>9</v>
      </c>
      <c r="F137" s="295"/>
      <c r="G137" s="143">
        <f t="shared" si="18"/>
        <v>0</v>
      </c>
      <c r="H137" s="142"/>
      <c r="I137" s="141"/>
      <c r="J137" s="140" t="s">
        <v>79</v>
      </c>
      <c r="L137" s="113" t="s">
        <v>183</v>
      </c>
      <c r="M137" s="129" t="s">
        <v>100</v>
      </c>
      <c r="Q137" s="177"/>
      <c r="R137" s="176">
        <v>9</v>
      </c>
      <c r="S137" s="146">
        <v>434303</v>
      </c>
      <c r="T137" s="145" t="s">
        <v>151</v>
      </c>
      <c r="U137" s="145" t="s">
        <v>16</v>
      </c>
      <c r="V137" s="144">
        <v>5</v>
      </c>
      <c r="W137" s="295"/>
      <c r="X137" s="143">
        <f t="shared" si="19"/>
        <v>0</v>
      </c>
      <c r="Y137" s="142"/>
      <c r="Z137" s="141"/>
    </row>
    <row r="138" spans="1:27">
      <c r="A138" s="147">
        <v>105</v>
      </c>
      <c r="B138" s="146">
        <v>210020133</v>
      </c>
      <c r="C138" s="145" t="s">
        <v>189</v>
      </c>
      <c r="D138" s="145" t="s">
        <v>18</v>
      </c>
      <c r="E138" s="144">
        <v>270</v>
      </c>
      <c r="F138" s="295"/>
      <c r="G138" s="143">
        <f t="shared" si="18"/>
        <v>0</v>
      </c>
      <c r="H138" s="142"/>
      <c r="I138" s="141"/>
      <c r="J138" s="140" t="s">
        <v>79</v>
      </c>
      <c r="L138" s="113" t="s">
        <v>183</v>
      </c>
      <c r="M138" s="129" t="s">
        <v>100</v>
      </c>
      <c r="Q138" s="177"/>
      <c r="R138" s="176">
        <v>10</v>
      </c>
      <c r="S138" s="146">
        <v>434303</v>
      </c>
      <c r="T138" s="145" t="s">
        <v>149</v>
      </c>
      <c r="U138" s="145" t="s">
        <v>16</v>
      </c>
      <c r="V138" s="144">
        <v>12</v>
      </c>
      <c r="W138" s="295"/>
      <c r="X138" s="143">
        <f t="shared" si="19"/>
        <v>0</v>
      </c>
      <c r="Y138" s="142"/>
      <c r="Z138" s="141"/>
    </row>
    <row r="139" spans="1:27">
      <c r="A139" s="147">
        <v>106</v>
      </c>
      <c r="B139" s="146">
        <v>210020133</v>
      </c>
      <c r="C139" s="145" t="s">
        <v>189</v>
      </c>
      <c r="D139" s="145" t="s">
        <v>18</v>
      </c>
      <c r="E139" s="144">
        <v>54</v>
      </c>
      <c r="F139" s="295"/>
      <c r="G139" s="143">
        <f t="shared" si="18"/>
        <v>0</v>
      </c>
      <c r="H139" s="142"/>
      <c r="I139" s="141"/>
      <c r="J139" s="140" t="s">
        <v>79</v>
      </c>
      <c r="L139" s="113" t="s">
        <v>183</v>
      </c>
      <c r="M139" s="129" t="s">
        <v>100</v>
      </c>
      <c r="Q139" s="177"/>
      <c r="R139" s="176">
        <v>11</v>
      </c>
      <c r="S139" s="146">
        <v>434303</v>
      </c>
      <c r="T139" s="145" t="s">
        <v>147</v>
      </c>
      <c r="U139" s="145" t="s">
        <v>16</v>
      </c>
      <c r="V139" s="144">
        <v>1</v>
      </c>
      <c r="W139" s="295"/>
      <c r="X139" s="143">
        <f t="shared" si="19"/>
        <v>0</v>
      </c>
      <c r="Y139" s="142"/>
      <c r="Z139" s="141"/>
    </row>
    <row r="140" spans="1:27">
      <c r="A140" s="147">
        <v>107</v>
      </c>
      <c r="B140" s="146">
        <v>210020133</v>
      </c>
      <c r="C140" s="145" t="s">
        <v>189</v>
      </c>
      <c r="D140" s="145" t="s">
        <v>18</v>
      </c>
      <c r="E140" s="144">
        <v>154</v>
      </c>
      <c r="F140" s="295"/>
      <c r="G140" s="143">
        <f t="shared" si="18"/>
        <v>0</v>
      </c>
      <c r="H140" s="142"/>
      <c r="I140" s="141"/>
      <c r="J140" s="140" t="s">
        <v>79</v>
      </c>
      <c r="L140" s="113" t="s">
        <v>183</v>
      </c>
      <c r="M140" s="129" t="s">
        <v>100</v>
      </c>
      <c r="Q140" s="177"/>
      <c r="R140" s="176">
        <v>12</v>
      </c>
      <c r="S140" s="146">
        <v>290211</v>
      </c>
      <c r="T140" s="145" t="s">
        <v>145</v>
      </c>
      <c r="U140" s="145" t="s">
        <v>18</v>
      </c>
      <c r="V140" s="144">
        <v>1</v>
      </c>
      <c r="W140" s="295"/>
      <c r="X140" s="143">
        <f t="shared" si="19"/>
        <v>0</v>
      </c>
      <c r="Y140" s="142"/>
      <c r="Z140" s="141"/>
    </row>
    <row r="141" spans="1:27">
      <c r="A141" s="147">
        <v>108</v>
      </c>
      <c r="B141" s="146">
        <v>210020151</v>
      </c>
      <c r="C141" s="145" t="s">
        <v>188</v>
      </c>
      <c r="D141" s="145" t="s">
        <v>35</v>
      </c>
      <c r="E141" s="144">
        <v>54.96</v>
      </c>
      <c r="F141" s="295"/>
      <c r="G141" s="143">
        <f t="shared" si="18"/>
        <v>0</v>
      </c>
      <c r="H141" s="142"/>
      <c r="I141" s="141"/>
      <c r="J141" s="140" t="s">
        <v>79</v>
      </c>
      <c r="L141" s="113" t="s">
        <v>183</v>
      </c>
      <c r="M141" s="129" t="s">
        <v>100</v>
      </c>
      <c r="Q141" s="177"/>
      <c r="R141" s="176">
        <v>13</v>
      </c>
      <c r="S141" s="146">
        <v>781173</v>
      </c>
      <c r="T141" s="145" t="s">
        <v>143</v>
      </c>
      <c r="U141" s="145" t="s">
        <v>16</v>
      </c>
      <c r="V141" s="144">
        <v>2</v>
      </c>
      <c r="W141" s="295"/>
      <c r="X141" s="143">
        <f t="shared" si="19"/>
        <v>0</v>
      </c>
      <c r="Y141" s="142"/>
      <c r="Z141" s="141"/>
    </row>
    <row r="142" spans="1:27">
      <c r="A142" s="147">
        <v>109</v>
      </c>
      <c r="B142" s="146">
        <v>210800831</v>
      </c>
      <c r="C142" s="145" t="s">
        <v>187</v>
      </c>
      <c r="D142" s="145" t="s">
        <v>18</v>
      </c>
      <c r="E142" s="144">
        <v>270</v>
      </c>
      <c r="F142" s="295"/>
      <c r="G142" s="143">
        <f t="shared" si="18"/>
        <v>0</v>
      </c>
      <c r="H142" s="142"/>
      <c r="I142" s="141"/>
      <c r="J142" s="140" t="s">
        <v>79</v>
      </c>
      <c r="L142" s="113" t="s">
        <v>183</v>
      </c>
      <c r="M142" s="129" t="s">
        <v>100</v>
      </c>
      <c r="Q142" s="177"/>
      <c r="R142" s="176">
        <v>14</v>
      </c>
      <c r="S142" s="146">
        <v>784212</v>
      </c>
      <c r="T142" s="145" t="s">
        <v>141</v>
      </c>
      <c r="U142" s="145" t="s">
        <v>16</v>
      </c>
      <c r="V142" s="144">
        <v>2</v>
      </c>
      <c r="W142" s="295"/>
      <c r="X142" s="143">
        <f t="shared" si="19"/>
        <v>0</v>
      </c>
      <c r="Y142" s="142"/>
      <c r="Z142" s="141"/>
    </row>
    <row r="143" spans="1:27">
      <c r="A143" s="147">
        <v>110</v>
      </c>
      <c r="B143" s="146">
        <v>210020921</v>
      </c>
      <c r="C143" s="145" t="s">
        <v>186</v>
      </c>
      <c r="D143" s="145" t="s">
        <v>91</v>
      </c>
      <c r="E143" s="144">
        <v>6</v>
      </c>
      <c r="F143" s="295"/>
      <c r="G143" s="143">
        <f t="shared" si="18"/>
        <v>0</v>
      </c>
      <c r="H143" s="142"/>
      <c r="I143" s="141"/>
      <c r="J143" s="140" t="s">
        <v>79</v>
      </c>
      <c r="K143" s="113" t="s">
        <v>78</v>
      </c>
      <c r="L143" s="113" t="s">
        <v>183</v>
      </c>
      <c r="M143" s="129" t="s">
        <v>100</v>
      </c>
      <c r="Q143" s="177"/>
      <c r="R143" s="176">
        <v>15</v>
      </c>
      <c r="S143" s="146">
        <v>782411</v>
      </c>
      <c r="T143" s="145" t="s">
        <v>139</v>
      </c>
      <c r="U143" s="145" t="s">
        <v>16</v>
      </c>
      <c r="V143" s="144">
        <v>2</v>
      </c>
      <c r="W143" s="295"/>
      <c r="X143" s="143">
        <f t="shared" si="19"/>
        <v>0</v>
      </c>
      <c r="Y143" s="142"/>
      <c r="Z143" s="141"/>
    </row>
    <row r="144" spans="1:27">
      <c r="A144" s="147">
        <v>111</v>
      </c>
      <c r="B144" s="146">
        <v>210010351</v>
      </c>
      <c r="C144" s="145" t="s">
        <v>185</v>
      </c>
      <c r="D144" s="145" t="s">
        <v>16</v>
      </c>
      <c r="E144" s="144">
        <v>12</v>
      </c>
      <c r="F144" s="295"/>
      <c r="G144" s="143">
        <f t="shared" si="18"/>
        <v>0</v>
      </c>
      <c r="H144" s="142"/>
      <c r="I144" s="141"/>
      <c r="J144" s="140" t="s">
        <v>79</v>
      </c>
      <c r="L144" s="113" t="s">
        <v>183</v>
      </c>
      <c r="M144" s="129" t="s">
        <v>100</v>
      </c>
      <c r="Q144" s="177"/>
      <c r="R144" s="176">
        <v>16</v>
      </c>
      <c r="S144" s="146">
        <v>784111</v>
      </c>
      <c r="T144" s="145" t="s">
        <v>137</v>
      </c>
      <c r="U144" s="145" t="s">
        <v>16</v>
      </c>
      <c r="V144" s="144">
        <v>10</v>
      </c>
      <c r="W144" s="295"/>
      <c r="X144" s="143">
        <f t="shared" si="19"/>
        <v>0</v>
      </c>
      <c r="Y144" s="142"/>
      <c r="Z144" s="141"/>
    </row>
    <row r="145" spans="1:27">
      <c r="A145" s="147">
        <v>112</v>
      </c>
      <c r="B145" s="146">
        <v>210190003</v>
      </c>
      <c r="C145" s="145" t="s">
        <v>184</v>
      </c>
      <c r="D145" s="145" t="s">
        <v>16</v>
      </c>
      <c r="E145" s="144">
        <v>6</v>
      </c>
      <c r="F145" s="295"/>
      <c r="G145" s="143">
        <f t="shared" si="18"/>
        <v>0</v>
      </c>
      <c r="H145" s="142"/>
      <c r="I145" s="141"/>
      <c r="J145" s="140" t="s">
        <v>79</v>
      </c>
      <c r="L145" s="113" t="s">
        <v>183</v>
      </c>
      <c r="M145" s="129" t="s">
        <v>100</v>
      </c>
      <c r="Q145" s="177"/>
      <c r="R145" s="176">
        <v>17</v>
      </c>
      <c r="S145" s="146">
        <v>173106</v>
      </c>
      <c r="T145" s="145" t="s">
        <v>135</v>
      </c>
      <c r="U145" s="145" t="s">
        <v>18</v>
      </c>
      <c r="V145" s="144">
        <v>10</v>
      </c>
      <c r="W145" s="295"/>
      <c r="X145" s="143">
        <f t="shared" si="19"/>
        <v>0</v>
      </c>
      <c r="Y145" s="142"/>
      <c r="Z145" s="141"/>
    </row>
    <row r="146" spans="1:27" ht="15.75" thickBot="1">
      <c r="A146" s="147"/>
      <c r="B146" s="146"/>
      <c r="C146" s="148"/>
      <c r="D146" s="145"/>
      <c r="E146" s="144"/>
      <c r="F146" s="168"/>
      <c r="G146" s="143"/>
      <c r="H146" s="142"/>
      <c r="I146" s="141"/>
      <c r="J146" s="140"/>
      <c r="M146" s="129" t="s">
        <v>100</v>
      </c>
      <c r="Q146" s="177"/>
      <c r="R146" s="199">
        <v>18</v>
      </c>
      <c r="S146" s="138">
        <v>173109</v>
      </c>
      <c r="T146" s="136" t="s">
        <v>133</v>
      </c>
      <c r="U146" s="136" t="s">
        <v>18</v>
      </c>
      <c r="V146" s="135">
        <v>5</v>
      </c>
      <c r="W146" s="296"/>
      <c r="X146" s="133">
        <f t="shared" si="19"/>
        <v>0</v>
      </c>
      <c r="Y146" s="132"/>
      <c r="Z146" s="131"/>
    </row>
    <row r="147" spans="1:27" ht="15.75" thickBot="1">
      <c r="A147" s="147"/>
      <c r="B147" s="146"/>
      <c r="C147" s="148" t="s">
        <v>182</v>
      </c>
      <c r="D147" s="145"/>
      <c r="E147" s="144"/>
      <c r="F147" s="144"/>
      <c r="G147" s="143"/>
      <c r="H147" s="142"/>
      <c r="I147" s="141"/>
      <c r="J147" s="140"/>
      <c r="L147" s="113" t="s">
        <v>153</v>
      </c>
      <c r="M147" s="129" t="s">
        <v>100</v>
      </c>
      <c r="Q147" s="177"/>
      <c r="R147" s="198"/>
      <c r="S147" s="174"/>
      <c r="T147" s="173" t="s">
        <v>8</v>
      </c>
      <c r="U147" s="173" t="s">
        <v>181</v>
      </c>
      <c r="V147" s="172">
        <v>1</v>
      </c>
      <c r="W147" s="297"/>
      <c r="X147" s="290">
        <f t="shared" si="19"/>
        <v>0</v>
      </c>
      <c r="Y147" s="171"/>
      <c r="Z147" s="170"/>
    </row>
    <row r="148" spans="1:27" ht="15.75" thickBot="1">
      <c r="A148" s="147">
        <v>113</v>
      </c>
      <c r="B148" s="146">
        <v>210810048</v>
      </c>
      <c r="C148" s="145" t="s">
        <v>179</v>
      </c>
      <c r="D148" s="145" t="s">
        <v>18</v>
      </c>
      <c r="E148" s="144">
        <v>726</v>
      </c>
      <c r="F148" s="295"/>
      <c r="G148" s="143">
        <f t="shared" ref="G148:G162" si="20">E148*F148</f>
        <v>0</v>
      </c>
      <c r="H148" s="142"/>
      <c r="I148" s="141"/>
      <c r="J148" s="140" t="s">
        <v>79</v>
      </c>
      <c r="L148" s="113" t="s">
        <v>153</v>
      </c>
      <c r="M148" s="129" t="s">
        <v>100</v>
      </c>
      <c r="Q148" s="177"/>
      <c r="R148" s="126"/>
      <c r="S148" s="127"/>
      <c r="T148" s="126" t="s">
        <v>73</v>
      </c>
      <c r="U148" s="126"/>
      <c r="V148" s="125"/>
      <c r="W148" s="125"/>
      <c r="X148" s="169">
        <f>SUM(X129:X147)</f>
        <v>0</v>
      </c>
      <c r="Y148" s="123"/>
      <c r="Z148" s="122"/>
    </row>
    <row r="149" spans="1:27">
      <c r="A149" s="147">
        <v>114</v>
      </c>
      <c r="B149" s="146">
        <v>210810048</v>
      </c>
      <c r="C149" s="145" t="s">
        <v>179</v>
      </c>
      <c r="D149" s="145" t="s">
        <v>18</v>
      </c>
      <c r="E149" s="144">
        <v>6530</v>
      </c>
      <c r="F149" s="295"/>
      <c r="G149" s="143">
        <f t="shared" si="20"/>
        <v>0</v>
      </c>
      <c r="H149" s="142"/>
      <c r="I149" s="141"/>
      <c r="J149" s="140" t="s">
        <v>79</v>
      </c>
      <c r="L149" s="113" t="s">
        <v>153</v>
      </c>
      <c r="M149" s="129" t="s">
        <v>100</v>
      </c>
      <c r="Q149" s="177"/>
      <c r="R149" s="107"/>
      <c r="S149" s="119"/>
      <c r="T149" s="107"/>
      <c r="U149" s="107"/>
      <c r="V149" s="118"/>
      <c r="W149" s="118"/>
      <c r="X149" s="117"/>
      <c r="Y149" s="116"/>
      <c r="Z149" s="197"/>
    </row>
    <row r="150" spans="1:27">
      <c r="A150" s="147">
        <v>115</v>
      </c>
      <c r="B150" s="146">
        <v>210810048</v>
      </c>
      <c r="C150" s="145" t="s">
        <v>179</v>
      </c>
      <c r="D150" s="145" t="s">
        <v>18</v>
      </c>
      <c r="E150" s="144">
        <v>7890</v>
      </c>
      <c r="F150" s="295"/>
      <c r="G150" s="143">
        <f t="shared" si="20"/>
        <v>0</v>
      </c>
      <c r="H150" s="142"/>
      <c r="I150" s="141"/>
      <c r="J150" s="140" t="s">
        <v>79</v>
      </c>
      <c r="L150" s="113" t="s">
        <v>153</v>
      </c>
      <c r="M150" s="129" t="s">
        <v>100</v>
      </c>
      <c r="Q150" s="177"/>
      <c r="R150" s="194"/>
      <c r="S150" s="196"/>
      <c r="T150" s="194"/>
      <c r="U150" s="194"/>
      <c r="V150" s="194"/>
      <c r="W150" s="194"/>
      <c r="X150" s="194"/>
      <c r="Y150" s="194"/>
      <c r="Z150" s="195"/>
      <c r="AA150" s="194"/>
    </row>
    <row r="151" spans="1:27" ht="21" thickBot="1">
      <c r="A151" s="147">
        <v>116</v>
      </c>
      <c r="B151" s="146">
        <v>210810048</v>
      </c>
      <c r="C151" s="145" t="s">
        <v>179</v>
      </c>
      <c r="D151" s="145" t="s">
        <v>18</v>
      </c>
      <c r="E151" s="144">
        <v>540</v>
      </c>
      <c r="F151" s="295"/>
      <c r="G151" s="143">
        <f t="shared" si="20"/>
        <v>0</v>
      </c>
      <c r="H151" s="142"/>
      <c r="I151" s="141"/>
      <c r="J151" s="140" t="s">
        <v>79</v>
      </c>
      <c r="L151" s="113" t="s">
        <v>153</v>
      </c>
      <c r="M151" s="129" t="s">
        <v>100</v>
      </c>
      <c r="Q151" s="177"/>
      <c r="R151" s="193" t="s">
        <v>180</v>
      </c>
      <c r="S151" s="193"/>
      <c r="T151" s="193"/>
      <c r="U151" s="193"/>
      <c r="V151" s="193"/>
      <c r="W151" s="193"/>
      <c r="X151" s="193"/>
      <c r="Y151" s="193"/>
      <c r="Z151" s="192"/>
      <c r="AA151" s="191"/>
    </row>
    <row r="152" spans="1:27" ht="15.75" thickBot="1">
      <c r="A152" s="147">
        <v>117</v>
      </c>
      <c r="B152" s="146">
        <v>210810048</v>
      </c>
      <c r="C152" s="145" t="s">
        <v>179</v>
      </c>
      <c r="D152" s="145" t="s">
        <v>18</v>
      </c>
      <c r="E152" s="144">
        <v>48</v>
      </c>
      <c r="F152" s="295"/>
      <c r="G152" s="143">
        <f t="shared" si="20"/>
        <v>0</v>
      </c>
      <c r="H152" s="142"/>
      <c r="I152" s="141"/>
      <c r="J152" s="140" t="s">
        <v>79</v>
      </c>
      <c r="L152" s="113" t="s">
        <v>153</v>
      </c>
      <c r="M152" s="129" t="s">
        <v>100</v>
      </c>
      <c r="Q152" s="177"/>
      <c r="R152" s="190" t="s">
        <v>178</v>
      </c>
      <c r="S152" s="189" t="s">
        <v>177</v>
      </c>
      <c r="T152" s="188" t="s">
        <v>176</v>
      </c>
      <c r="U152" s="188" t="s">
        <v>175</v>
      </c>
      <c r="V152" s="187" t="s">
        <v>12</v>
      </c>
      <c r="W152" s="187" t="s">
        <v>174</v>
      </c>
      <c r="X152" s="186" t="s">
        <v>173</v>
      </c>
      <c r="Y152" s="185" t="s">
        <v>172</v>
      </c>
      <c r="Z152" s="184" t="s">
        <v>171</v>
      </c>
      <c r="AA152" s="107"/>
    </row>
    <row r="153" spans="1:27" ht="15.75">
      <c r="A153" s="147">
        <v>118</v>
      </c>
      <c r="B153" s="146">
        <v>210810052</v>
      </c>
      <c r="C153" s="145" t="s">
        <v>170</v>
      </c>
      <c r="D153" s="145" t="s">
        <v>18</v>
      </c>
      <c r="E153" s="144">
        <v>14</v>
      </c>
      <c r="F153" s="295"/>
      <c r="G153" s="143">
        <f t="shared" si="20"/>
        <v>0</v>
      </c>
      <c r="H153" s="142"/>
      <c r="I153" s="141"/>
      <c r="J153" s="140" t="s">
        <v>79</v>
      </c>
      <c r="L153" s="113" t="s">
        <v>153</v>
      </c>
      <c r="M153" s="129" t="s">
        <v>100</v>
      </c>
      <c r="Q153" s="177"/>
      <c r="R153" s="182"/>
      <c r="S153" s="183" t="s">
        <v>169</v>
      </c>
      <c r="T153" s="182"/>
      <c r="U153" s="182"/>
      <c r="V153" s="181"/>
      <c r="W153" s="181"/>
      <c r="X153" s="180"/>
      <c r="Y153" s="179"/>
      <c r="Z153" s="178"/>
      <c r="AA153" s="149"/>
    </row>
    <row r="154" spans="1:27">
      <c r="A154" s="147">
        <v>119</v>
      </c>
      <c r="B154" s="146">
        <v>210810053</v>
      </c>
      <c r="C154" s="145" t="s">
        <v>168</v>
      </c>
      <c r="D154" s="145" t="s">
        <v>18</v>
      </c>
      <c r="E154" s="144">
        <v>470</v>
      </c>
      <c r="F154" s="295"/>
      <c r="G154" s="143">
        <f t="shared" si="20"/>
        <v>0</v>
      </c>
      <c r="H154" s="142"/>
      <c r="I154" s="141"/>
      <c r="J154" s="140" t="s">
        <v>79</v>
      </c>
      <c r="L154" s="113" t="s">
        <v>153</v>
      </c>
      <c r="M154" s="129" t="s">
        <v>100</v>
      </c>
      <c r="Q154" s="177"/>
      <c r="R154" s="176">
        <v>1</v>
      </c>
      <c r="S154" s="146">
        <v>766115</v>
      </c>
      <c r="T154" s="145" t="s">
        <v>167</v>
      </c>
      <c r="U154" s="145" t="s">
        <v>16</v>
      </c>
      <c r="V154" s="144">
        <v>1</v>
      </c>
      <c r="W154" s="295"/>
      <c r="X154" s="143">
        <f>V154*W154</f>
        <v>0</v>
      </c>
      <c r="Y154" s="142"/>
      <c r="Z154" s="141"/>
      <c r="AA154" s="107"/>
    </row>
    <row r="155" spans="1:27">
      <c r="A155" s="147">
        <v>120</v>
      </c>
      <c r="B155" s="146">
        <v>210810941</v>
      </c>
      <c r="C155" s="145" t="s">
        <v>166</v>
      </c>
      <c r="D155" s="145" t="s">
        <v>18</v>
      </c>
      <c r="E155" s="144">
        <v>370</v>
      </c>
      <c r="F155" s="295"/>
      <c r="G155" s="143">
        <f t="shared" si="20"/>
        <v>0</v>
      </c>
      <c r="H155" s="142"/>
      <c r="I155" s="141"/>
      <c r="J155" s="140" t="s">
        <v>79</v>
      </c>
      <c r="L155" s="113" t="s">
        <v>153</v>
      </c>
      <c r="M155" s="129" t="s">
        <v>100</v>
      </c>
      <c r="Q155" s="177"/>
      <c r="R155" s="176">
        <v>2</v>
      </c>
      <c r="S155" s="146">
        <v>788211</v>
      </c>
      <c r="T155" s="145" t="s">
        <v>165</v>
      </c>
      <c r="U155" s="145" t="s">
        <v>91</v>
      </c>
      <c r="V155" s="144">
        <v>1</v>
      </c>
      <c r="W155" s="295"/>
      <c r="X155" s="143">
        <f t="shared" ref="X155:X173" si="21">V155*W155</f>
        <v>0</v>
      </c>
      <c r="Y155" s="142"/>
      <c r="Z155" s="141"/>
      <c r="AA155" s="107"/>
    </row>
    <row r="156" spans="1:27">
      <c r="A156" s="147">
        <v>121</v>
      </c>
      <c r="B156" s="146">
        <v>210810942</v>
      </c>
      <c r="C156" s="145" t="s">
        <v>164</v>
      </c>
      <c r="D156" s="145" t="s">
        <v>18</v>
      </c>
      <c r="E156" s="144">
        <v>75</v>
      </c>
      <c r="F156" s="295"/>
      <c r="G156" s="143">
        <f t="shared" si="20"/>
        <v>0</v>
      </c>
      <c r="H156" s="142"/>
      <c r="I156" s="141"/>
      <c r="J156" s="140" t="s">
        <v>79</v>
      </c>
      <c r="L156" s="113" t="s">
        <v>153</v>
      </c>
      <c r="M156" s="129" t="s">
        <v>100</v>
      </c>
      <c r="Q156" s="177"/>
      <c r="R156" s="176">
        <v>3</v>
      </c>
      <c r="S156" s="146">
        <v>414151</v>
      </c>
      <c r="T156" s="145" t="s">
        <v>163</v>
      </c>
      <c r="U156" s="145" t="s">
        <v>16</v>
      </c>
      <c r="V156" s="144">
        <v>1</v>
      </c>
      <c r="W156" s="295"/>
      <c r="X156" s="143">
        <f t="shared" si="21"/>
        <v>0</v>
      </c>
      <c r="Y156" s="142"/>
      <c r="Z156" s="141"/>
      <c r="AA156" s="107"/>
    </row>
    <row r="157" spans="1:27">
      <c r="A157" s="147">
        <v>122</v>
      </c>
      <c r="B157" s="146">
        <v>210800851</v>
      </c>
      <c r="C157" s="145" t="s">
        <v>113</v>
      </c>
      <c r="D157" s="145" t="s">
        <v>18</v>
      </c>
      <c r="E157" s="144">
        <v>56</v>
      </c>
      <c r="F157" s="295"/>
      <c r="G157" s="143">
        <f t="shared" si="20"/>
        <v>0</v>
      </c>
      <c r="H157" s="142"/>
      <c r="I157" s="141"/>
      <c r="J157" s="140" t="s">
        <v>79</v>
      </c>
      <c r="L157" s="113" t="s">
        <v>153</v>
      </c>
      <c r="M157" s="129" t="s">
        <v>100</v>
      </c>
      <c r="Q157" s="177"/>
      <c r="R157" s="176">
        <v>4</v>
      </c>
      <c r="S157" s="146">
        <v>415065</v>
      </c>
      <c r="T157" s="145" t="s">
        <v>162</v>
      </c>
      <c r="U157" s="145" t="s">
        <v>16</v>
      </c>
      <c r="V157" s="144">
        <v>1</v>
      </c>
      <c r="W157" s="295"/>
      <c r="X157" s="143">
        <f t="shared" si="21"/>
        <v>0</v>
      </c>
      <c r="Y157" s="142"/>
      <c r="Z157" s="141"/>
      <c r="AA157" s="107"/>
    </row>
    <row r="158" spans="1:27">
      <c r="A158" s="147">
        <v>123</v>
      </c>
      <c r="B158" s="146">
        <v>210800851</v>
      </c>
      <c r="C158" s="145" t="s">
        <v>113</v>
      </c>
      <c r="D158" s="145" t="s">
        <v>18</v>
      </c>
      <c r="E158" s="144">
        <v>152</v>
      </c>
      <c r="F158" s="295"/>
      <c r="G158" s="143">
        <f t="shared" si="20"/>
        <v>0</v>
      </c>
      <c r="H158" s="142"/>
      <c r="I158" s="141"/>
      <c r="J158" s="140" t="s">
        <v>79</v>
      </c>
      <c r="L158" s="113" t="s">
        <v>153</v>
      </c>
      <c r="M158" s="129" t="s">
        <v>100</v>
      </c>
      <c r="Q158" s="177"/>
      <c r="R158" s="176">
        <v>5</v>
      </c>
      <c r="S158" s="146">
        <v>472001</v>
      </c>
      <c r="T158" s="145" t="s">
        <v>161</v>
      </c>
      <c r="U158" s="145" t="s">
        <v>16</v>
      </c>
      <c r="V158" s="144">
        <v>1</v>
      </c>
      <c r="W158" s="295"/>
      <c r="X158" s="143">
        <f t="shared" si="21"/>
        <v>0</v>
      </c>
      <c r="Y158" s="142"/>
      <c r="Z158" s="141"/>
      <c r="AA158" s="107"/>
    </row>
    <row r="159" spans="1:27">
      <c r="A159" s="147">
        <v>124</v>
      </c>
      <c r="B159" s="146">
        <v>210100001</v>
      </c>
      <c r="C159" s="145" t="s">
        <v>160</v>
      </c>
      <c r="D159" s="145" t="s">
        <v>16</v>
      </c>
      <c r="E159" s="144">
        <v>477</v>
      </c>
      <c r="F159" s="295"/>
      <c r="G159" s="143">
        <f t="shared" si="20"/>
        <v>0</v>
      </c>
      <c r="H159" s="142"/>
      <c r="I159" s="141"/>
      <c r="J159" s="140" t="s">
        <v>79</v>
      </c>
      <c r="K159" s="113" t="s">
        <v>78</v>
      </c>
      <c r="L159" s="113" t="s">
        <v>153</v>
      </c>
      <c r="M159" s="129" t="s">
        <v>100</v>
      </c>
      <c r="Q159" s="177"/>
      <c r="R159" s="176">
        <v>6</v>
      </c>
      <c r="S159" s="146">
        <v>472211</v>
      </c>
      <c r="T159" s="145" t="s">
        <v>159</v>
      </c>
      <c r="U159" s="145" t="s">
        <v>16</v>
      </c>
      <c r="V159" s="144">
        <v>4</v>
      </c>
      <c r="W159" s="295"/>
      <c r="X159" s="143">
        <f t="shared" si="21"/>
        <v>0</v>
      </c>
      <c r="Y159" s="142"/>
      <c r="Z159" s="141"/>
    </row>
    <row r="160" spans="1:27">
      <c r="A160" s="147">
        <v>125</v>
      </c>
      <c r="B160" s="146">
        <v>210100002</v>
      </c>
      <c r="C160" s="145" t="s">
        <v>158</v>
      </c>
      <c r="D160" s="145" t="s">
        <v>16</v>
      </c>
      <c r="E160" s="144">
        <v>12</v>
      </c>
      <c r="F160" s="295"/>
      <c r="G160" s="143">
        <f t="shared" si="20"/>
        <v>0</v>
      </c>
      <c r="H160" s="142"/>
      <c r="I160" s="141"/>
      <c r="J160" s="140" t="s">
        <v>79</v>
      </c>
      <c r="K160" s="113" t="s">
        <v>78</v>
      </c>
      <c r="L160" s="113" t="s">
        <v>153</v>
      </c>
      <c r="M160" s="129" t="s">
        <v>100</v>
      </c>
      <c r="Q160" s="177"/>
      <c r="R160" s="176">
        <v>7</v>
      </c>
      <c r="S160" s="146">
        <v>438012</v>
      </c>
      <c r="T160" s="145" t="s">
        <v>157</v>
      </c>
      <c r="U160" s="145" t="s">
        <v>16</v>
      </c>
      <c r="V160" s="144">
        <v>6</v>
      </c>
      <c r="W160" s="295"/>
      <c r="X160" s="143">
        <f t="shared" si="21"/>
        <v>0</v>
      </c>
      <c r="Y160" s="142"/>
      <c r="Z160" s="141"/>
    </row>
    <row r="161" spans="1:26">
      <c r="A161" s="147">
        <v>126</v>
      </c>
      <c r="B161" s="146">
        <v>210100003</v>
      </c>
      <c r="C161" s="145" t="s">
        <v>156</v>
      </c>
      <c r="D161" s="145" t="s">
        <v>16</v>
      </c>
      <c r="E161" s="144">
        <v>132</v>
      </c>
      <c r="F161" s="295"/>
      <c r="G161" s="143">
        <f t="shared" si="20"/>
        <v>0</v>
      </c>
      <c r="H161" s="142"/>
      <c r="I161" s="141"/>
      <c r="J161" s="140" t="s">
        <v>79</v>
      </c>
      <c r="K161" s="113" t="s">
        <v>78</v>
      </c>
      <c r="L161" s="113" t="s">
        <v>153</v>
      </c>
      <c r="M161" s="129" t="s">
        <v>100</v>
      </c>
      <c r="Q161" s="177"/>
      <c r="R161" s="176">
        <v>8</v>
      </c>
      <c r="S161" s="146">
        <v>438012</v>
      </c>
      <c r="T161" s="145" t="s">
        <v>155</v>
      </c>
      <c r="U161" s="145" t="s">
        <v>16</v>
      </c>
      <c r="V161" s="144">
        <v>4</v>
      </c>
      <c r="W161" s="295"/>
      <c r="X161" s="143">
        <f t="shared" si="21"/>
        <v>0</v>
      </c>
      <c r="Y161" s="142"/>
      <c r="Z161" s="141"/>
    </row>
    <row r="162" spans="1:26">
      <c r="A162" s="147">
        <v>127</v>
      </c>
      <c r="B162" s="146">
        <v>210900515</v>
      </c>
      <c r="C162" s="145" t="s">
        <v>154</v>
      </c>
      <c r="D162" s="145" t="s">
        <v>18</v>
      </c>
      <c r="E162" s="144">
        <v>500</v>
      </c>
      <c r="F162" s="295"/>
      <c r="G162" s="143">
        <f t="shared" si="20"/>
        <v>0</v>
      </c>
      <c r="H162" s="142"/>
      <c r="I162" s="141"/>
      <c r="J162" s="140" t="s">
        <v>79</v>
      </c>
      <c r="L162" s="113" t="s">
        <v>153</v>
      </c>
      <c r="M162" s="129" t="s">
        <v>100</v>
      </c>
      <c r="Q162" s="177"/>
      <c r="R162" s="176">
        <v>9</v>
      </c>
      <c r="S162" s="146">
        <v>438807</v>
      </c>
      <c r="T162" s="145" t="s">
        <v>152</v>
      </c>
      <c r="U162" s="145" t="s">
        <v>16</v>
      </c>
      <c r="V162" s="144">
        <v>2</v>
      </c>
      <c r="W162" s="295"/>
      <c r="X162" s="143">
        <f t="shared" si="21"/>
        <v>0</v>
      </c>
      <c r="Y162" s="142"/>
      <c r="Z162" s="141"/>
    </row>
    <row r="163" spans="1:26">
      <c r="A163" s="147"/>
      <c r="B163" s="146"/>
      <c r="C163" s="148"/>
      <c r="D163" s="145"/>
      <c r="E163" s="144"/>
      <c r="F163" s="168"/>
      <c r="G163" s="143"/>
      <c r="H163" s="142"/>
      <c r="I163" s="141"/>
      <c r="J163" s="140"/>
      <c r="M163" s="129" t="s">
        <v>100</v>
      </c>
      <c r="Q163" s="177"/>
      <c r="R163" s="176">
        <v>10</v>
      </c>
      <c r="S163" s="146">
        <v>434303</v>
      </c>
      <c r="T163" s="145" t="s">
        <v>151</v>
      </c>
      <c r="U163" s="145" t="s">
        <v>16</v>
      </c>
      <c r="V163" s="144">
        <v>4</v>
      </c>
      <c r="W163" s="295"/>
      <c r="X163" s="143">
        <f t="shared" si="21"/>
        <v>0</v>
      </c>
      <c r="Y163" s="142"/>
      <c r="Z163" s="141"/>
    </row>
    <row r="164" spans="1:26">
      <c r="A164" s="147"/>
      <c r="B164" s="146"/>
      <c r="C164" s="148" t="s">
        <v>150</v>
      </c>
      <c r="D164" s="145"/>
      <c r="E164" s="144"/>
      <c r="F164" s="144"/>
      <c r="G164" s="143"/>
      <c r="H164" s="142"/>
      <c r="I164" s="141"/>
      <c r="J164" s="140"/>
      <c r="L164" s="113" t="s">
        <v>124</v>
      </c>
      <c r="M164" s="129" t="s">
        <v>100</v>
      </c>
      <c r="Q164" s="177"/>
      <c r="R164" s="176">
        <v>11</v>
      </c>
      <c r="S164" s="146">
        <v>434303</v>
      </c>
      <c r="T164" s="145" t="s">
        <v>149</v>
      </c>
      <c r="U164" s="145" t="s">
        <v>16</v>
      </c>
      <c r="V164" s="144">
        <v>11</v>
      </c>
      <c r="W164" s="295"/>
      <c r="X164" s="143">
        <f t="shared" si="21"/>
        <v>0</v>
      </c>
      <c r="Y164" s="142"/>
      <c r="Z164" s="141"/>
    </row>
    <row r="165" spans="1:26">
      <c r="A165" s="147">
        <v>128</v>
      </c>
      <c r="B165" s="146">
        <v>210110041</v>
      </c>
      <c r="C165" s="145" t="s">
        <v>148</v>
      </c>
      <c r="D165" s="145" t="s">
        <v>16</v>
      </c>
      <c r="E165" s="144">
        <v>58</v>
      </c>
      <c r="F165" s="295"/>
      <c r="G165" s="143">
        <f t="shared" ref="G165:G181" si="22">E165*F165</f>
        <v>0</v>
      </c>
      <c r="H165" s="142"/>
      <c r="I165" s="141"/>
      <c r="J165" s="140" t="s">
        <v>79</v>
      </c>
      <c r="L165" s="113" t="s">
        <v>124</v>
      </c>
      <c r="M165" s="129" t="s">
        <v>100</v>
      </c>
      <c r="Q165" s="177"/>
      <c r="R165" s="176">
        <v>12</v>
      </c>
      <c r="S165" s="146">
        <v>434303</v>
      </c>
      <c r="T165" s="145" t="s">
        <v>147</v>
      </c>
      <c r="U165" s="145" t="s">
        <v>16</v>
      </c>
      <c r="V165" s="144">
        <v>2</v>
      </c>
      <c r="W165" s="295"/>
      <c r="X165" s="143">
        <f t="shared" si="21"/>
        <v>0</v>
      </c>
      <c r="Y165" s="142"/>
      <c r="Z165" s="141"/>
    </row>
    <row r="166" spans="1:26">
      <c r="A166" s="147">
        <v>129</v>
      </c>
      <c r="B166" s="146">
        <v>210110043</v>
      </c>
      <c r="C166" s="145" t="s">
        <v>146</v>
      </c>
      <c r="D166" s="145" t="s">
        <v>16</v>
      </c>
      <c r="E166" s="144">
        <v>24</v>
      </c>
      <c r="F166" s="295"/>
      <c r="G166" s="143">
        <f t="shared" si="22"/>
        <v>0</v>
      </c>
      <c r="H166" s="142"/>
      <c r="I166" s="141"/>
      <c r="J166" s="140" t="s">
        <v>79</v>
      </c>
      <c r="L166" s="113" t="s">
        <v>124</v>
      </c>
      <c r="M166" s="129" t="s">
        <v>100</v>
      </c>
      <c r="Q166" s="177"/>
      <c r="R166" s="176">
        <v>13</v>
      </c>
      <c r="S166" s="146">
        <v>290211</v>
      </c>
      <c r="T166" s="145" t="s">
        <v>145</v>
      </c>
      <c r="U166" s="145" t="s">
        <v>18</v>
      </c>
      <c r="V166" s="144">
        <v>1</v>
      </c>
      <c r="W166" s="295"/>
      <c r="X166" s="143">
        <f t="shared" si="21"/>
        <v>0</v>
      </c>
      <c r="Y166" s="142"/>
      <c r="Z166" s="141"/>
    </row>
    <row r="167" spans="1:26">
      <c r="A167" s="147">
        <v>130</v>
      </c>
      <c r="B167" s="146">
        <v>210110045</v>
      </c>
      <c r="C167" s="145" t="s">
        <v>144</v>
      </c>
      <c r="D167" s="145" t="s">
        <v>16</v>
      </c>
      <c r="E167" s="144">
        <v>18</v>
      </c>
      <c r="F167" s="295"/>
      <c r="G167" s="143">
        <f t="shared" si="22"/>
        <v>0</v>
      </c>
      <c r="H167" s="142"/>
      <c r="I167" s="141"/>
      <c r="J167" s="140" t="s">
        <v>79</v>
      </c>
      <c r="L167" s="113" t="s">
        <v>124</v>
      </c>
      <c r="M167" s="129" t="s">
        <v>100</v>
      </c>
      <c r="Q167" s="177"/>
      <c r="R167" s="176">
        <v>14</v>
      </c>
      <c r="S167" s="146">
        <v>781173</v>
      </c>
      <c r="T167" s="145" t="s">
        <v>143</v>
      </c>
      <c r="U167" s="145" t="s">
        <v>16</v>
      </c>
      <c r="V167" s="144">
        <v>2</v>
      </c>
      <c r="W167" s="295"/>
      <c r="X167" s="143">
        <f t="shared" si="21"/>
        <v>0</v>
      </c>
      <c r="Y167" s="142"/>
      <c r="Z167" s="141"/>
    </row>
    <row r="168" spans="1:26">
      <c r="A168" s="147">
        <v>131</v>
      </c>
      <c r="B168" s="146">
        <v>210110046</v>
      </c>
      <c r="C168" s="145" t="s">
        <v>142</v>
      </c>
      <c r="D168" s="145" t="s">
        <v>16</v>
      </c>
      <c r="E168" s="144">
        <v>8</v>
      </c>
      <c r="F168" s="295"/>
      <c r="G168" s="143">
        <f t="shared" si="22"/>
        <v>0</v>
      </c>
      <c r="H168" s="142"/>
      <c r="I168" s="141"/>
      <c r="J168" s="140" t="s">
        <v>79</v>
      </c>
      <c r="L168" s="113" t="s">
        <v>124</v>
      </c>
      <c r="M168" s="129" t="s">
        <v>100</v>
      </c>
      <c r="Q168" s="177"/>
      <c r="R168" s="176">
        <v>15</v>
      </c>
      <c r="S168" s="146">
        <v>784212</v>
      </c>
      <c r="T168" s="145" t="s">
        <v>141</v>
      </c>
      <c r="U168" s="145" t="s">
        <v>16</v>
      </c>
      <c r="V168" s="144">
        <v>2</v>
      </c>
      <c r="W168" s="295"/>
      <c r="X168" s="143">
        <f t="shared" si="21"/>
        <v>0</v>
      </c>
      <c r="Y168" s="142"/>
      <c r="Z168" s="141"/>
    </row>
    <row r="169" spans="1:26">
      <c r="A169" s="147">
        <v>132</v>
      </c>
      <c r="B169" s="146">
        <v>210110044</v>
      </c>
      <c r="C169" s="145" t="s">
        <v>140</v>
      </c>
      <c r="D169" s="145" t="s">
        <v>16</v>
      </c>
      <c r="E169" s="144">
        <v>12</v>
      </c>
      <c r="F169" s="295"/>
      <c r="G169" s="143">
        <f t="shared" si="22"/>
        <v>0</v>
      </c>
      <c r="H169" s="142"/>
      <c r="I169" s="141"/>
      <c r="J169" s="140" t="s">
        <v>79</v>
      </c>
      <c r="L169" s="113" t="s">
        <v>124</v>
      </c>
      <c r="M169" s="129" t="s">
        <v>100</v>
      </c>
      <c r="Q169" s="177"/>
      <c r="R169" s="176">
        <v>16</v>
      </c>
      <c r="S169" s="146">
        <v>782411</v>
      </c>
      <c r="T169" s="145" t="s">
        <v>139</v>
      </c>
      <c r="U169" s="145" t="s">
        <v>16</v>
      </c>
      <c r="V169" s="144">
        <v>2</v>
      </c>
      <c r="W169" s="295"/>
      <c r="X169" s="143">
        <f t="shared" si="21"/>
        <v>0</v>
      </c>
      <c r="Y169" s="142"/>
      <c r="Z169" s="141"/>
    </row>
    <row r="170" spans="1:26">
      <c r="A170" s="147">
        <v>133</v>
      </c>
      <c r="B170" s="146">
        <v>210110064</v>
      </c>
      <c r="C170" s="145" t="s">
        <v>138</v>
      </c>
      <c r="D170" s="145" t="s">
        <v>16</v>
      </c>
      <c r="E170" s="144">
        <v>4</v>
      </c>
      <c r="F170" s="295"/>
      <c r="G170" s="143">
        <f t="shared" si="22"/>
        <v>0</v>
      </c>
      <c r="H170" s="142"/>
      <c r="I170" s="141"/>
      <c r="J170" s="140" t="s">
        <v>79</v>
      </c>
      <c r="L170" s="113" t="s">
        <v>124</v>
      </c>
      <c r="M170" s="129" t="s">
        <v>100</v>
      </c>
      <c r="Q170" s="177"/>
      <c r="R170" s="176">
        <v>17</v>
      </c>
      <c r="S170" s="146">
        <v>784111</v>
      </c>
      <c r="T170" s="145" t="s">
        <v>137</v>
      </c>
      <c r="U170" s="145" t="s">
        <v>16</v>
      </c>
      <c r="V170" s="144">
        <v>10</v>
      </c>
      <c r="W170" s="295"/>
      <c r="X170" s="143">
        <f t="shared" si="21"/>
        <v>0</v>
      </c>
      <c r="Y170" s="142"/>
      <c r="Z170" s="141"/>
    </row>
    <row r="171" spans="1:26">
      <c r="A171" s="147">
        <v>134</v>
      </c>
      <c r="B171" s="146">
        <v>210110064</v>
      </c>
      <c r="C171" s="145" t="s">
        <v>136</v>
      </c>
      <c r="D171" s="145" t="s">
        <v>16</v>
      </c>
      <c r="E171" s="144">
        <v>1</v>
      </c>
      <c r="F171" s="295"/>
      <c r="G171" s="143">
        <f t="shared" si="22"/>
        <v>0</v>
      </c>
      <c r="H171" s="142"/>
      <c r="I171" s="141"/>
      <c r="J171" s="140" t="s">
        <v>79</v>
      </c>
      <c r="L171" s="113" t="s">
        <v>124</v>
      </c>
      <c r="M171" s="129" t="s">
        <v>100</v>
      </c>
      <c r="R171" s="147">
        <v>18</v>
      </c>
      <c r="S171" s="146">
        <v>173106</v>
      </c>
      <c r="T171" s="145" t="s">
        <v>135</v>
      </c>
      <c r="U171" s="145" t="s">
        <v>18</v>
      </c>
      <c r="V171" s="144">
        <v>10</v>
      </c>
      <c r="W171" s="295"/>
      <c r="X171" s="143">
        <f t="shared" si="21"/>
        <v>0</v>
      </c>
      <c r="Y171" s="142"/>
      <c r="Z171" s="141"/>
    </row>
    <row r="172" spans="1:26" ht="15.75" thickBot="1">
      <c r="A172" s="147">
        <v>135</v>
      </c>
      <c r="B172" s="146">
        <v>210110091</v>
      </c>
      <c r="C172" s="145" t="s">
        <v>134</v>
      </c>
      <c r="D172" s="145" t="s">
        <v>16</v>
      </c>
      <c r="E172" s="144">
        <v>54</v>
      </c>
      <c r="F172" s="295"/>
      <c r="G172" s="143">
        <f t="shared" si="22"/>
        <v>0</v>
      </c>
      <c r="H172" s="142"/>
      <c r="I172" s="141"/>
      <c r="J172" s="140" t="s">
        <v>79</v>
      </c>
      <c r="L172" s="113" t="s">
        <v>124</v>
      </c>
      <c r="M172" s="129" t="s">
        <v>100</v>
      </c>
      <c r="R172" s="139">
        <v>19</v>
      </c>
      <c r="S172" s="138">
        <v>173109</v>
      </c>
      <c r="T172" s="136" t="s">
        <v>133</v>
      </c>
      <c r="U172" s="136" t="s">
        <v>18</v>
      </c>
      <c r="V172" s="135">
        <v>5</v>
      </c>
      <c r="W172" s="296"/>
      <c r="X172" s="292">
        <f t="shared" si="21"/>
        <v>0</v>
      </c>
      <c r="Y172" s="132"/>
      <c r="Z172" s="131"/>
    </row>
    <row r="173" spans="1:26" ht="15.75" thickBot="1">
      <c r="A173" s="147">
        <v>136</v>
      </c>
      <c r="B173" s="146">
        <v>210110021</v>
      </c>
      <c r="C173" s="145" t="s">
        <v>132</v>
      </c>
      <c r="D173" s="145" t="s">
        <v>16</v>
      </c>
      <c r="E173" s="144">
        <v>2</v>
      </c>
      <c r="F173" s="295"/>
      <c r="G173" s="143">
        <f t="shared" si="22"/>
        <v>0</v>
      </c>
      <c r="H173" s="142"/>
      <c r="I173" s="141"/>
      <c r="J173" s="140" t="s">
        <v>79</v>
      </c>
      <c r="L173" s="113" t="s">
        <v>124</v>
      </c>
      <c r="M173" s="129" t="s">
        <v>100</v>
      </c>
      <c r="R173" s="175"/>
      <c r="S173" s="174"/>
      <c r="T173" s="173" t="s">
        <v>8</v>
      </c>
      <c r="U173" s="173" t="s">
        <v>16</v>
      </c>
      <c r="V173" s="172">
        <v>1</v>
      </c>
      <c r="W173" s="297"/>
      <c r="X173" s="186">
        <f t="shared" si="21"/>
        <v>0</v>
      </c>
      <c r="Y173" s="171"/>
      <c r="Z173" s="170"/>
    </row>
    <row r="174" spans="1:26" ht="15.75" thickBot="1">
      <c r="A174" s="147">
        <v>137</v>
      </c>
      <c r="B174" s="146">
        <v>210111011</v>
      </c>
      <c r="C174" s="145" t="s">
        <v>131</v>
      </c>
      <c r="D174" s="145" t="s">
        <v>16</v>
      </c>
      <c r="E174" s="144">
        <v>261</v>
      </c>
      <c r="F174" s="295"/>
      <c r="G174" s="143">
        <f t="shared" si="22"/>
        <v>0</v>
      </c>
      <c r="H174" s="142"/>
      <c r="I174" s="141"/>
      <c r="J174" s="140" t="s">
        <v>79</v>
      </c>
      <c r="L174" s="113" t="s">
        <v>124</v>
      </c>
      <c r="M174" s="129" t="s">
        <v>100</v>
      </c>
      <c r="R174" s="128"/>
      <c r="S174" s="127"/>
      <c r="T174" s="126" t="s">
        <v>73</v>
      </c>
      <c r="U174" s="126"/>
      <c r="V174" s="125"/>
      <c r="W174" s="125"/>
      <c r="X174" s="169">
        <f>SUM(X154:X173)</f>
        <v>0</v>
      </c>
      <c r="Y174" s="123"/>
      <c r="Z174" s="122"/>
    </row>
    <row r="175" spans="1:26">
      <c r="A175" s="147">
        <v>138</v>
      </c>
      <c r="B175" s="146">
        <v>210111011</v>
      </c>
      <c r="C175" s="145" t="s">
        <v>131</v>
      </c>
      <c r="D175" s="145" t="s">
        <v>16</v>
      </c>
      <c r="E175" s="144">
        <v>23</v>
      </c>
      <c r="F175" s="295"/>
      <c r="G175" s="143">
        <f t="shared" si="22"/>
        <v>0</v>
      </c>
      <c r="H175" s="142"/>
      <c r="I175" s="141"/>
      <c r="J175" s="140" t="s">
        <v>79</v>
      </c>
      <c r="L175" s="113" t="s">
        <v>124</v>
      </c>
      <c r="M175" s="129" t="s">
        <v>100</v>
      </c>
      <c r="R175" s="107"/>
      <c r="S175" s="119"/>
      <c r="T175" s="107"/>
      <c r="U175" s="107"/>
      <c r="V175" s="118"/>
      <c r="W175" s="118"/>
      <c r="X175" s="117"/>
      <c r="Y175" s="116"/>
      <c r="Z175" s="115"/>
    </row>
    <row r="176" spans="1:26">
      <c r="A176" s="147">
        <v>139</v>
      </c>
      <c r="B176" s="146">
        <v>210111002</v>
      </c>
      <c r="C176" s="145" t="s">
        <v>130</v>
      </c>
      <c r="D176" s="145" t="s">
        <v>16</v>
      </c>
      <c r="E176" s="144">
        <v>27</v>
      </c>
      <c r="F176" s="295"/>
      <c r="G176" s="143">
        <f t="shared" si="22"/>
        <v>0</v>
      </c>
      <c r="H176" s="142"/>
      <c r="I176" s="141"/>
      <c r="J176" s="140" t="s">
        <v>79</v>
      </c>
      <c r="L176" s="113" t="s">
        <v>124</v>
      </c>
      <c r="M176" s="129" t="s">
        <v>100</v>
      </c>
    </row>
    <row r="177" spans="1:13">
      <c r="A177" s="147">
        <v>140</v>
      </c>
      <c r="B177" s="146">
        <v>210111002</v>
      </c>
      <c r="C177" s="145" t="s">
        <v>129</v>
      </c>
      <c r="D177" s="145" t="s">
        <v>16</v>
      </c>
      <c r="E177" s="144">
        <v>9</v>
      </c>
      <c r="F177" s="295"/>
      <c r="G177" s="143">
        <f t="shared" si="22"/>
        <v>0</v>
      </c>
      <c r="H177" s="142"/>
      <c r="I177" s="141"/>
      <c r="J177" s="140" t="s">
        <v>79</v>
      </c>
      <c r="L177" s="113" t="s">
        <v>124</v>
      </c>
      <c r="M177" s="129" t="s">
        <v>100</v>
      </c>
    </row>
    <row r="178" spans="1:13">
      <c r="A178" s="147">
        <v>141</v>
      </c>
      <c r="B178" s="146">
        <v>210111031</v>
      </c>
      <c r="C178" s="145" t="s">
        <v>128</v>
      </c>
      <c r="D178" s="145" t="s">
        <v>16</v>
      </c>
      <c r="E178" s="144">
        <v>8</v>
      </c>
      <c r="F178" s="295"/>
      <c r="G178" s="143">
        <f t="shared" si="22"/>
        <v>0</v>
      </c>
      <c r="H178" s="142"/>
      <c r="I178" s="141"/>
      <c r="J178" s="140" t="s">
        <v>79</v>
      </c>
      <c r="L178" s="113" t="s">
        <v>124</v>
      </c>
      <c r="M178" s="129" t="s">
        <v>100</v>
      </c>
    </row>
    <row r="179" spans="1:13">
      <c r="A179" s="147">
        <v>142</v>
      </c>
      <c r="B179" s="146">
        <v>210111106</v>
      </c>
      <c r="C179" s="145" t="s">
        <v>127</v>
      </c>
      <c r="D179" s="145" t="s">
        <v>16</v>
      </c>
      <c r="E179" s="144">
        <v>2</v>
      </c>
      <c r="F179" s="295"/>
      <c r="G179" s="143">
        <f t="shared" si="22"/>
        <v>0</v>
      </c>
      <c r="H179" s="142"/>
      <c r="I179" s="141"/>
      <c r="J179" s="140" t="s">
        <v>79</v>
      </c>
      <c r="L179" s="113" t="s">
        <v>124</v>
      </c>
      <c r="M179" s="129" t="s">
        <v>100</v>
      </c>
    </row>
    <row r="180" spans="1:13">
      <c r="A180" s="147">
        <v>143</v>
      </c>
      <c r="B180" s="146">
        <v>210010454</v>
      </c>
      <c r="C180" s="145" t="s">
        <v>126</v>
      </c>
      <c r="D180" s="145" t="s">
        <v>16</v>
      </c>
      <c r="E180" s="144">
        <v>9</v>
      </c>
      <c r="F180" s="295"/>
      <c r="G180" s="143">
        <f t="shared" si="22"/>
        <v>0</v>
      </c>
      <c r="H180" s="142"/>
      <c r="I180" s="141"/>
      <c r="J180" s="140" t="s">
        <v>79</v>
      </c>
      <c r="L180" s="113" t="s">
        <v>124</v>
      </c>
      <c r="M180" s="129" t="s">
        <v>100</v>
      </c>
    </row>
    <row r="181" spans="1:13">
      <c r="A181" s="147">
        <v>144</v>
      </c>
      <c r="B181" s="146">
        <v>210140655</v>
      </c>
      <c r="C181" s="145" t="s">
        <v>125</v>
      </c>
      <c r="D181" s="145" t="s">
        <v>16</v>
      </c>
      <c r="E181" s="144">
        <v>3</v>
      </c>
      <c r="F181" s="295"/>
      <c r="G181" s="143">
        <f t="shared" si="22"/>
        <v>0</v>
      </c>
      <c r="H181" s="142"/>
      <c r="I181" s="141"/>
      <c r="J181" s="140" t="s">
        <v>79</v>
      </c>
      <c r="L181" s="113" t="s">
        <v>124</v>
      </c>
      <c r="M181" s="129" t="s">
        <v>100</v>
      </c>
    </row>
    <row r="182" spans="1:13">
      <c r="A182" s="147"/>
      <c r="B182" s="146"/>
      <c r="C182" s="148"/>
      <c r="D182" s="145"/>
      <c r="E182" s="144"/>
      <c r="F182" s="168"/>
      <c r="G182" s="143"/>
      <c r="H182" s="142"/>
      <c r="I182" s="141"/>
      <c r="J182" s="140"/>
      <c r="M182" s="129" t="s">
        <v>100</v>
      </c>
    </row>
    <row r="183" spans="1:13">
      <c r="A183" s="147"/>
      <c r="B183" s="146"/>
      <c r="C183" s="148" t="s">
        <v>77</v>
      </c>
      <c r="D183" s="145"/>
      <c r="E183" s="144"/>
      <c r="F183" s="144"/>
      <c r="G183" s="143"/>
      <c r="H183" s="142"/>
      <c r="I183" s="141"/>
      <c r="J183" s="140"/>
      <c r="L183" s="113" t="s">
        <v>74</v>
      </c>
      <c r="M183" s="129" t="s">
        <v>100</v>
      </c>
    </row>
    <row r="184" spans="1:13">
      <c r="A184" s="147">
        <v>145</v>
      </c>
      <c r="B184" s="146">
        <v>210201022</v>
      </c>
      <c r="C184" s="145" t="s">
        <v>123</v>
      </c>
      <c r="D184" s="145" t="s">
        <v>16</v>
      </c>
      <c r="E184" s="144">
        <v>239</v>
      </c>
      <c r="F184" s="295"/>
      <c r="G184" s="143">
        <f t="shared" ref="G184:G192" si="23">E184*F184</f>
        <v>0</v>
      </c>
      <c r="H184" s="142"/>
      <c r="I184" s="141"/>
      <c r="J184" s="140" t="s">
        <v>79</v>
      </c>
      <c r="L184" s="113" t="s">
        <v>74</v>
      </c>
      <c r="M184" s="129" t="s">
        <v>100</v>
      </c>
    </row>
    <row r="185" spans="1:13">
      <c r="A185" s="147">
        <v>146</v>
      </c>
      <c r="B185" s="146">
        <v>210201001</v>
      </c>
      <c r="C185" s="145" t="s">
        <v>122</v>
      </c>
      <c r="D185" s="145" t="s">
        <v>16</v>
      </c>
      <c r="E185" s="144">
        <v>13</v>
      </c>
      <c r="F185" s="295"/>
      <c r="G185" s="143">
        <f t="shared" si="23"/>
        <v>0</v>
      </c>
      <c r="H185" s="142"/>
      <c r="I185" s="141"/>
      <c r="J185" s="140" t="s">
        <v>79</v>
      </c>
      <c r="L185" s="113" t="s">
        <v>74</v>
      </c>
      <c r="M185" s="129" t="s">
        <v>100</v>
      </c>
    </row>
    <row r="186" spans="1:13">
      <c r="A186" s="147">
        <v>147</v>
      </c>
      <c r="B186" s="146">
        <v>210200012</v>
      </c>
      <c r="C186" s="145" t="s">
        <v>121</v>
      </c>
      <c r="D186" s="145" t="s">
        <v>16</v>
      </c>
      <c r="E186" s="144">
        <v>47</v>
      </c>
      <c r="F186" s="295"/>
      <c r="G186" s="143">
        <f t="shared" si="23"/>
        <v>0</v>
      </c>
      <c r="H186" s="142"/>
      <c r="I186" s="141"/>
      <c r="J186" s="140" t="s">
        <v>79</v>
      </c>
      <c r="L186" s="113" t="s">
        <v>74</v>
      </c>
      <c r="M186" s="129" t="s">
        <v>100</v>
      </c>
    </row>
    <row r="187" spans="1:13">
      <c r="A187" s="147">
        <v>148</v>
      </c>
      <c r="B187" s="146">
        <v>210200012</v>
      </c>
      <c r="C187" s="145" t="s">
        <v>120</v>
      </c>
      <c r="D187" s="145" t="s">
        <v>16</v>
      </c>
      <c r="E187" s="144">
        <v>1</v>
      </c>
      <c r="F187" s="295"/>
      <c r="G187" s="143">
        <f t="shared" si="23"/>
        <v>0</v>
      </c>
      <c r="H187" s="142"/>
      <c r="I187" s="141"/>
      <c r="J187" s="140" t="s">
        <v>79</v>
      </c>
      <c r="K187" s="113" t="s">
        <v>78</v>
      </c>
      <c r="L187" s="113" t="s">
        <v>74</v>
      </c>
      <c r="M187" s="129" t="s">
        <v>100</v>
      </c>
    </row>
    <row r="188" spans="1:13">
      <c r="A188" s="147">
        <v>149</v>
      </c>
      <c r="B188" s="146">
        <v>210200012</v>
      </c>
      <c r="C188" s="145" t="s">
        <v>119</v>
      </c>
      <c r="D188" s="145" t="s">
        <v>16</v>
      </c>
      <c r="E188" s="144">
        <v>29</v>
      </c>
      <c r="F188" s="295"/>
      <c r="G188" s="143">
        <f t="shared" si="23"/>
        <v>0</v>
      </c>
      <c r="H188" s="142"/>
      <c r="I188" s="141"/>
      <c r="J188" s="140" t="s">
        <v>79</v>
      </c>
      <c r="L188" s="113" t="s">
        <v>74</v>
      </c>
      <c r="M188" s="129" t="s">
        <v>100</v>
      </c>
    </row>
    <row r="189" spans="1:13">
      <c r="A189" s="147">
        <v>150</v>
      </c>
      <c r="B189" s="146">
        <v>210201011</v>
      </c>
      <c r="C189" s="145" t="s">
        <v>118</v>
      </c>
      <c r="D189" s="145" t="s">
        <v>16</v>
      </c>
      <c r="E189" s="144">
        <v>32</v>
      </c>
      <c r="F189" s="295"/>
      <c r="G189" s="143">
        <f t="shared" si="23"/>
        <v>0</v>
      </c>
      <c r="H189" s="142"/>
      <c r="I189" s="141"/>
      <c r="J189" s="140" t="s">
        <v>79</v>
      </c>
      <c r="L189" s="113" t="s">
        <v>74</v>
      </c>
      <c r="M189" s="129" t="s">
        <v>100</v>
      </c>
    </row>
    <row r="190" spans="1:13">
      <c r="A190" s="147">
        <v>151</v>
      </c>
      <c r="B190" s="146">
        <v>210201011</v>
      </c>
      <c r="C190" s="145" t="s">
        <v>117</v>
      </c>
      <c r="D190" s="145" t="s">
        <v>16</v>
      </c>
      <c r="E190" s="144">
        <v>29</v>
      </c>
      <c r="F190" s="295"/>
      <c r="G190" s="143">
        <f t="shared" si="23"/>
        <v>0</v>
      </c>
      <c r="H190" s="142"/>
      <c r="I190" s="141"/>
      <c r="J190" s="140" t="s">
        <v>79</v>
      </c>
      <c r="L190" s="113" t="s">
        <v>74</v>
      </c>
      <c r="M190" s="129" t="s">
        <v>100</v>
      </c>
    </row>
    <row r="191" spans="1:13">
      <c r="A191" s="147">
        <v>152</v>
      </c>
      <c r="B191" s="146">
        <v>210201101</v>
      </c>
      <c r="C191" s="145" t="s">
        <v>116</v>
      </c>
      <c r="D191" s="145" t="s">
        <v>16</v>
      </c>
      <c r="E191" s="144">
        <v>14</v>
      </c>
      <c r="F191" s="295"/>
      <c r="G191" s="143">
        <f t="shared" si="23"/>
        <v>0</v>
      </c>
      <c r="H191" s="142"/>
      <c r="I191" s="141"/>
      <c r="J191" s="140" t="s">
        <v>79</v>
      </c>
      <c r="L191" s="113" t="s">
        <v>74</v>
      </c>
      <c r="M191" s="129" t="s">
        <v>100</v>
      </c>
    </row>
    <row r="192" spans="1:13">
      <c r="A192" s="147">
        <v>153</v>
      </c>
      <c r="B192" s="146">
        <v>210201201</v>
      </c>
      <c r="C192" s="145" t="s">
        <v>115</v>
      </c>
      <c r="D192" s="145" t="s">
        <v>16</v>
      </c>
      <c r="E192" s="144">
        <v>52</v>
      </c>
      <c r="F192" s="295"/>
      <c r="G192" s="143">
        <f t="shared" si="23"/>
        <v>0</v>
      </c>
      <c r="H192" s="142"/>
      <c r="I192" s="141"/>
      <c r="J192" s="140" t="s">
        <v>79</v>
      </c>
      <c r="L192" s="113" t="s">
        <v>74</v>
      </c>
      <c r="M192" s="129" t="s">
        <v>100</v>
      </c>
    </row>
    <row r="193" spans="1:13">
      <c r="A193" s="147"/>
      <c r="B193" s="146"/>
      <c r="C193" s="148"/>
      <c r="D193" s="145"/>
      <c r="E193" s="144"/>
      <c r="F193" s="168"/>
      <c r="G193" s="143"/>
      <c r="H193" s="142"/>
      <c r="I193" s="141"/>
      <c r="J193" s="140"/>
      <c r="M193" s="129" t="s">
        <v>100</v>
      </c>
    </row>
    <row r="194" spans="1:13">
      <c r="A194" s="147"/>
      <c r="B194" s="146"/>
      <c r="C194" s="148" t="s">
        <v>114</v>
      </c>
      <c r="D194" s="145"/>
      <c r="E194" s="144"/>
      <c r="F194" s="144"/>
      <c r="G194" s="143"/>
      <c r="H194" s="142"/>
      <c r="I194" s="141"/>
      <c r="J194" s="140"/>
      <c r="L194" s="113" t="s">
        <v>107</v>
      </c>
      <c r="M194" s="129" t="s">
        <v>100</v>
      </c>
    </row>
    <row r="195" spans="1:13">
      <c r="A195" s="147">
        <v>154</v>
      </c>
      <c r="B195" s="146">
        <v>210800851</v>
      </c>
      <c r="C195" s="145" t="s">
        <v>113</v>
      </c>
      <c r="D195" s="145" t="s">
        <v>18</v>
      </c>
      <c r="E195" s="144">
        <v>215</v>
      </c>
      <c r="F195" s="295"/>
      <c r="G195" s="143">
        <f t="shared" ref="G195:G200" si="24">E195*F195</f>
        <v>0</v>
      </c>
      <c r="H195" s="142"/>
      <c r="I195" s="141"/>
      <c r="J195" s="140" t="s">
        <v>79</v>
      </c>
      <c r="L195" s="113" t="s">
        <v>107</v>
      </c>
      <c r="M195" s="129" t="s">
        <v>100</v>
      </c>
    </row>
    <row r="196" spans="1:13">
      <c r="A196" s="147">
        <v>155</v>
      </c>
      <c r="B196" s="146">
        <v>210220241</v>
      </c>
      <c r="C196" s="145" t="s">
        <v>112</v>
      </c>
      <c r="D196" s="145" t="s">
        <v>16</v>
      </c>
      <c r="E196" s="144">
        <v>10</v>
      </c>
      <c r="F196" s="295"/>
      <c r="G196" s="143">
        <f t="shared" si="24"/>
        <v>0</v>
      </c>
      <c r="H196" s="142"/>
      <c r="I196" s="141"/>
      <c r="J196" s="140" t="s">
        <v>79</v>
      </c>
      <c r="L196" s="113" t="s">
        <v>107</v>
      </c>
      <c r="M196" s="129" t="s">
        <v>100</v>
      </c>
    </row>
    <row r="197" spans="1:13">
      <c r="A197" s="147">
        <v>156</v>
      </c>
      <c r="B197" s="146">
        <v>210220101</v>
      </c>
      <c r="C197" s="145" t="s">
        <v>111</v>
      </c>
      <c r="D197" s="145" t="s">
        <v>18</v>
      </c>
      <c r="E197" s="144">
        <v>384</v>
      </c>
      <c r="F197" s="295"/>
      <c r="G197" s="143">
        <f t="shared" si="24"/>
        <v>0</v>
      </c>
      <c r="H197" s="142"/>
      <c r="I197" s="141"/>
      <c r="J197" s="140" t="s">
        <v>79</v>
      </c>
      <c r="L197" s="113" t="s">
        <v>107</v>
      </c>
      <c r="M197" s="129" t="s">
        <v>100</v>
      </c>
    </row>
    <row r="198" spans="1:13">
      <c r="A198" s="147">
        <v>157</v>
      </c>
      <c r="B198" s="146">
        <v>210010315</v>
      </c>
      <c r="C198" s="145" t="s">
        <v>110</v>
      </c>
      <c r="D198" s="145" t="s">
        <v>16</v>
      </c>
      <c r="E198" s="144">
        <v>8</v>
      </c>
      <c r="F198" s="295"/>
      <c r="G198" s="143">
        <f t="shared" si="24"/>
        <v>0</v>
      </c>
      <c r="H198" s="142"/>
      <c r="I198" s="141"/>
      <c r="J198" s="140" t="s">
        <v>79</v>
      </c>
      <c r="L198" s="113" t="s">
        <v>107</v>
      </c>
      <c r="M198" s="129" t="s">
        <v>100</v>
      </c>
    </row>
    <row r="199" spans="1:13">
      <c r="A199" s="147">
        <v>158</v>
      </c>
      <c r="B199" s="146">
        <v>210220401</v>
      </c>
      <c r="C199" s="145" t="s">
        <v>109</v>
      </c>
      <c r="D199" s="145" t="s">
        <v>16</v>
      </c>
      <c r="E199" s="144">
        <v>8</v>
      </c>
      <c r="F199" s="295"/>
      <c r="G199" s="143">
        <f t="shared" si="24"/>
        <v>0</v>
      </c>
      <c r="H199" s="142"/>
      <c r="I199" s="141"/>
      <c r="J199" s="140" t="s">
        <v>79</v>
      </c>
      <c r="L199" s="113" t="s">
        <v>107</v>
      </c>
      <c r="M199" s="129" t="s">
        <v>100</v>
      </c>
    </row>
    <row r="200" spans="1:13">
      <c r="A200" s="147">
        <v>159</v>
      </c>
      <c r="B200" s="146">
        <v>210010451</v>
      </c>
      <c r="C200" s="145" t="s">
        <v>108</v>
      </c>
      <c r="D200" s="145" t="s">
        <v>16</v>
      </c>
      <c r="E200" s="144">
        <v>8</v>
      </c>
      <c r="F200" s="295"/>
      <c r="G200" s="143">
        <f t="shared" si="24"/>
        <v>0</v>
      </c>
      <c r="H200" s="142"/>
      <c r="I200" s="141"/>
      <c r="J200" s="140" t="s">
        <v>79</v>
      </c>
      <c r="L200" s="113" t="s">
        <v>107</v>
      </c>
      <c r="M200" s="129" t="s">
        <v>100</v>
      </c>
    </row>
    <row r="201" spans="1:13">
      <c r="A201" s="147"/>
      <c r="B201" s="146"/>
      <c r="C201" s="148"/>
      <c r="D201" s="145"/>
      <c r="E201" s="144"/>
      <c r="F201" s="168"/>
      <c r="G201" s="143"/>
      <c r="H201" s="142"/>
      <c r="I201" s="141"/>
      <c r="J201" s="140"/>
      <c r="M201" s="129" t="s">
        <v>100</v>
      </c>
    </row>
    <row r="202" spans="1:13">
      <c r="A202" s="147"/>
      <c r="B202" s="146"/>
      <c r="C202" s="148" t="s">
        <v>106</v>
      </c>
      <c r="D202" s="145"/>
      <c r="E202" s="144"/>
      <c r="F202" s="144"/>
      <c r="G202" s="143"/>
      <c r="H202" s="142"/>
      <c r="I202" s="141"/>
      <c r="J202" s="140"/>
      <c r="L202" s="113" t="s">
        <v>101</v>
      </c>
      <c r="M202" s="129" t="s">
        <v>100</v>
      </c>
    </row>
    <row r="203" spans="1:13">
      <c r="A203" s="147">
        <v>160</v>
      </c>
      <c r="B203" s="146">
        <v>210220025</v>
      </c>
      <c r="C203" s="145" t="s">
        <v>105</v>
      </c>
      <c r="D203" s="145" t="s">
        <v>18</v>
      </c>
      <c r="E203" s="144">
        <v>112</v>
      </c>
      <c r="F203" s="295"/>
      <c r="G203" s="143">
        <f>E203*F203</f>
        <v>0</v>
      </c>
      <c r="H203" s="142"/>
      <c r="I203" s="141"/>
      <c r="J203" s="140" t="s">
        <v>79</v>
      </c>
      <c r="L203" s="113" t="s">
        <v>101</v>
      </c>
      <c r="M203" s="129" t="s">
        <v>100</v>
      </c>
    </row>
    <row r="204" spans="1:13">
      <c r="A204" s="147">
        <v>161</v>
      </c>
      <c r="B204" s="146">
        <v>210220022</v>
      </c>
      <c r="C204" s="145" t="s">
        <v>104</v>
      </c>
      <c r="D204" s="145" t="s">
        <v>18</v>
      </c>
      <c r="E204" s="144">
        <v>24</v>
      </c>
      <c r="F204" s="295"/>
      <c r="G204" s="143">
        <f>E204*F204</f>
        <v>0</v>
      </c>
      <c r="H204" s="142"/>
      <c r="I204" s="141"/>
      <c r="J204" s="140" t="s">
        <v>79</v>
      </c>
      <c r="L204" s="113" t="s">
        <v>101</v>
      </c>
      <c r="M204" s="129" t="s">
        <v>100</v>
      </c>
    </row>
    <row r="205" spans="1:13">
      <c r="A205" s="147">
        <v>162</v>
      </c>
      <c r="B205" s="146">
        <v>210220361</v>
      </c>
      <c r="C205" s="145" t="s">
        <v>103</v>
      </c>
      <c r="D205" s="145" t="s">
        <v>16</v>
      </c>
      <c r="E205" s="144">
        <v>9</v>
      </c>
      <c r="F205" s="295"/>
      <c r="G205" s="143">
        <f>E205*F205</f>
        <v>0</v>
      </c>
      <c r="H205" s="142"/>
      <c r="I205" s="141"/>
      <c r="J205" s="140" t="s">
        <v>79</v>
      </c>
      <c r="L205" s="113" t="s">
        <v>101</v>
      </c>
      <c r="M205" s="129" t="s">
        <v>100</v>
      </c>
    </row>
    <row r="206" spans="1:13">
      <c r="A206" s="147">
        <v>163</v>
      </c>
      <c r="B206" s="146">
        <v>210220441</v>
      </c>
      <c r="C206" s="145" t="s">
        <v>102</v>
      </c>
      <c r="D206" s="145" t="s">
        <v>16</v>
      </c>
      <c r="E206" s="144">
        <v>20</v>
      </c>
      <c r="F206" s="295"/>
      <c r="G206" s="143">
        <f>E206*F206</f>
        <v>0</v>
      </c>
      <c r="H206" s="142"/>
      <c r="I206" s="141"/>
      <c r="J206" s="140" t="s">
        <v>79</v>
      </c>
      <c r="K206" s="113" t="s">
        <v>78</v>
      </c>
      <c r="L206" s="113" t="s">
        <v>101</v>
      </c>
      <c r="M206" s="129" t="s">
        <v>100</v>
      </c>
    </row>
    <row r="207" spans="1:13" ht="15.75" thickBot="1">
      <c r="A207" s="139"/>
      <c r="B207" s="138"/>
      <c r="C207" s="137"/>
      <c r="D207" s="136"/>
      <c r="E207" s="135"/>
      <c r="F207" s="134"/>
      <c r="G207" s="133"/>
      <c r="H207" s="132"/>
      <c r="I207" s="131"/>
      <c r="J207" s="130"/>
      <c r="M207" s="129" t="s">
        <v>100</v>
      </c>
    </row>
    <row r="208" spans="1:13" s="120" customFormat="1" ht="14.25">
      <c r="A208" s="167"/>
      <c r="B208" s="166"/>
      <c r="C208" s="165" t="s">
        <v>73</v>
      </c>
      <c r="D208" s="165"/>
      <c r="E208" s="164"/>
      <c r="F208" s="164"/>
      <c r="G208" s="163">
        <f>SUM(G123:G207)</f>
        <v>0</v>
      </c>
      <c r="H208" s="162"/>
      <c r="I208" s="161">
        <f>SUM(I123:I207)</f>
        <v>0</v>
      </c>
      <c r="J208" s="160"/>
      <c r="M208" s="159" t="s">
        <v>100</v>
      </c>
    </row>
    <row r="209" spans="1:13" s="149" customFormat="1" ht="20.100000000000001" customHeight="1">
      <c r="A209" s="158" t="s">
        <v>99</v>
      </c>
      <c r="B209" s="157"/>
      <c r="C209" s="156"/>
      <c r="D209" s="156"/>
      <c r="E209" s="155"/>
      <c r="F209" s="155"/>
      <c r="G209" s="154"/>
      <c r="H209" s="153"/>
      <c r="I209" s="152"/>
      <c r="J209" s="151"/>
      <c r="M209" s="150"/>
    </row>
    <row r="210" spans="1:13">
      <c r="A210" s="147">
        <v>164</v>
      </c>
      <c r="B210" s="146">
        <v>460200144</v>
      </c>
      <c r="C210" s="145" t="s">
        <v>98</v>
      </c>
      <c r="D210" s="145" t="s">
        <v>18</v>
      </c>
      <c r="E210" s="144">
        <v>110</v>
      </c>
      <c r="F210" s="295"/>
      <c r="G210" s="143">
        <f t="shared" ref="G210:G215" si="25">E210*F210</f>
        <v>0</v>
      </c>
      <c r="H210" s="142"/>
      <c r="I210" s="141"/>
      <c r="J210" s="140" t="s">
        <v>79</v>
      </c>
      <c r="K210" s="113" t="s">
        <v>78</v>
      </c>
      <c r="M210" s="129" t="s">
        <v>90</v>
      </c>
    </row>
    <row r="211" spans="1:13">
      <c r="A211" s="147">
        <v>165</v>
      </c>
      <c r="B211" s="146">
        <v>460030036</v>
      </c>
      <c r="C211" s="145" t="s">
        <v>97</v>
      </c>
      <c r="D211" s="145" t="s">
        <v>91</v>
      </c>
      <c r="E211" s="144">
        <v>54.5</v>
      </c>
      <c r="F211" s="295"/>
      <c r="G211" s="143">
        <f t="shared" si="25"/>
        <v>0</v>
      </c>
      <c r="H211" s="142"/>
      <c r="I211" s="141"/>
      <c r="J211" s="140" t="s">
        <v>79</v>
      </c>
      <c r="M211" s="129" t="s">
        <v>90</v>
      </c>
    </row>
    <row r="212" spans="1:13">
      <c r="A212" s="147">
        <v>166</v>
      </c>
      <c r="B212" s="146">
        <v>460070104</v>
      </c>
      <c r="C212" s="145" t="s">
        <v>96</v>
      </c>
      <c r="D212" s="145" t="s">
        <v>16</v>
      </c>
      <c r="E212" s="144">
        <v>8</v>
      </c>
      <c r="F212" s="295"/>
      <c r="G212" s="143">
        <f t="shared" si="25"/>
        <v>0</v>
      </c>
      <c r="H212" s="142"/>
      <c r="I212" s="141"/>
      <c r="J212" s="140" t="s">
        <v>79</v>
      </c>
      <c r="M212" s="129" t="s">
        <v>90</v>
      </c>
    </row>
    <row r="213" spans="1:13">
      <c r="A213" s="147">
        <v>167</v>
      </c>
      <c r="B213" s="146">
        <v>460560144</v>
      </c>
      <c r="C213" s="145" t="s">
        <v>95</v>
      </c>
      <c r="D213" s="145" t="s">
        <v>18</v>
      </c>
      <c r="E213" s="144">
        <v>110</v>
      </c>
      <c r="F213" s="295"/>
      <c r="G213" s="143">
        <f t="shared" si="25"/>
        <v>0</v>
      </c>
      <c r="H213" s="142"/>
      <c r="I213" s="141"/>
      <c r="J213" s="140" t="s">
        <v>79</v>
      </c>
      <c r="M213" s="129" t="s">
        <v>90</v>
      </c>
    </row>
    <row r="214" spans="1:13">
      <c r="A214" s="147">
        <v>168</v>
      </c>
      <c r="B214" s="146">
        <v>460600001</v>
      </c>
      <c r="C214" s="145" t="s">
        <v>94</v>
      </c>
      <c r="D214" s="145" t="s">
        <v>93</v>
      </c>
      <c r="E214" s="144">
        <v>8.18</v>
      </c>
      <c r="F214" s="295"/>
      <c r="G214" s="143">
        <f t="shared" si="25"/>
        <v>0</v>
      </c>
      <c r="H214" s="142"/>
      <c r="I214" s="141"/>
      <c r="J214" s="140" t="s">
        <v>79</v>
      </c>
      <c r="M214" s="129" t="s">
        <v>90</v>
      </c>
    </row>
    <row r="215" spans="1:13" ht="15.75" thickBot="1">
      <c r="A215" s="139">
        <v>169</v>
      </c>
      <c r="B215" s="138">
        <v>460650054</v>
      </c>
      <c r="C215" s="136" t="s">
        <v>92</v>
      </c>
      <c r="D215" s="136" t="s">
        <v>91</v>
      </c>
      <c r="E215" s="135">
        <v>54.5</v>
      </c>
      <c r="F215" s="296"/>
      <c r="G215" s="133">
        <f t="shared" si="25"/>
        <v>0</v>
      </c>
      <c r="H215" s="132"/>
      <c r="I215" s="131"/>
      <c r="J215" s="130" t="s">
        <v>79</v>
      </c>
      <c r="M215" s="129" t="s">
        <v>90</v>
      </c>
    </row>
    <row r="216" spans="1:13" s="120" customFormat="1" ht="14.25">
      <c r="A216" s="167"/>
      <c r="B216" s="166"/>
      <c r="C216" s="165" t="s">
        <v>73</v>
      </c>
      <c r="D216" s="165"/>
      <c r="E216" s="164"/>
      <c r="F216" s="164"/>
      <c r="G216" s="163">
        <f>SUM(G210:G215)</f>
        <v>0</v>
      </c>
      <c r="H216" s="162"/>
      <c r="I216" s="161">
        <f>SUM(I210:I215)</f>
        <v>0</v>
      </c>
      <c r="J216" s="160"/>
      <c r="M216" s="159" t="s">
        <v>90</v>
      </c>
    </row>
    <row r="217" spans="1:13" s="149" customFormat="1" ht="20.100000000000001" customHeight="1">
      <c r="A217" s="158" t="s">
        <v>89</v>
      </c>
      <c r="B217" s="157"/>
      <c r="C217" s="156"/>
      <c r="D217" s="156"/>
      <c r="E217" s="155"/>
      <c r="F217" s="155"/>
      <c r="G217" s="154"/>
      <c r="H217" s="153"/>
      <c r="I217" s="152"/>
      <c r="J217" s="151"/>
      <c r="M217" s="150"/>
    </row>
    <row r="218" spans="1:13">
      <c r="A218" s="147">
        <v>170</v>
      </c>
      <c r="B218" s="146">
        <v>219000101</v>
      </c>
      <c r="C218" s="145" t="s">
        <v>88</v>
      </c>
      <c r="D218" s="145" t="s">
        <v>59</v>
      </c>
      <c r="E218" s="144">
        <v>78</v>
      </c>
      <c r="F218" s="295"/>
      <c r="G218" s="143">
        <f t="shared" ref="G218:G226" si="26">E218*F218</f>
        <v>0</v>
      </c>
      <c r="H218" s="142"/>
      <c r="I218" s="141"/>
      <c r="J218" s="140" t="s">
        <v>79</v>
      </c>
      <c r="K218" s="113" t="s">
        <v>78</v>
      </c>
      <c r="M218" s="129" t="s">
        <v>72</v>
      </c>
    </row>
    <row r="219" spans="1:13">
      <c r="A219" s="147">
        <v>171</v>
      </c>
      <c r="B219" s="146">
        <v>219000101</v>
      </c>
      <c r="C219" s="145" t="s">
        <v>87</v>
      </c>
      <c r="D219" s="145" t="s">
        <v>59</v>
      </c>
      <c r="E219" s="144">
        <v>16</v>
      </c>
      <c r="F219" s="295"/>
      <c r="G219" s="143">
        <f t="shared" si="26"/>
        <v>0</v>
      </c>
      <c r="H219" s="142"/>
      <c r="I219" s="141"/>
      <c r="J219" s="140" t="s">
        <v>79</v>
      </c>
      <c r="K219" s="113" t="s">
        <v>78</v>
      </c>
      <c r="M219" s="129" t="s">
        <v>72</v>
      </c>
    </row>
    <row r="220" spans="1:13">
      <c r="A220" s="147">
        <v>172</v>
      </c>
      <c r="B220" s="146">
        <v>219000101</v>
      </c>
      <c r="C220" s="145" t="s">
        <v>86</v>
      </c>
      <c r="D220" s="145" t="s">
        <v>59</v>
      </c>
      <c r="E220" s="144">
        <v>18</v>
      </c>
      <c r="F220" s="295"/>
      <c r="G220" s="143">
        <f t="shared" si="26"/>
        <v>0</v>
      </c>
      <c r="H220" s="142"/>
      <c r="I220" s="141"/>
      <c r="J220" s="140" t="s">
        <v>79</v>
      </c>
      <c r="K220" s="113" t="s">
        <v>78</v>
      </c>
      <c r="M220" s="129" t="s">
        <v>72</v>
      </c>
    </row>
    <row r="221" spans="1:13">
      <c r="A221" s="147">
        <v>173</v>
      </c>
      <c r="B221" s="146">
        <v>219000101</v>
      </c>
      <c r="C221" s="145" t="s">
        <v>85</v>
      </c>
      <c r="D221" s="145" t="s">
        <v>59</v>
      </c>
      <c r="E221" s="144">
        <v>5</v>
      </c>
      <c r="F221" s="295"/>
      <c r="G221" s="143">
        <f t="shared" si="26"/>
        <v>0</v>
      </c>
      <c r="H221" s="142"/>
      <c r="I221" s="141"/>
      <c r="J221" s="140" t="s">
        <v>79</v>
      </c>
      <c r="K221" s="113" t="s">
        <v>78</v>
      </c>
      <c r="M221" s="129" t="s">
        <v>72</v>
      </c>
    </row>
    <row r="222" spans="1:13">
      <c r="A222" s="147">
        <v>174</v>
      </c>
      <c r="B222" s="146">
        <v>219000101</v>
      </c>
      <c r="C222" s="145" t="s">
        <v>84</v>
      </c>
      <c r="D222" s="145" t="s">
        <v>59</v>
      </c>
      <c r="E222" s="144">
        <v>4</v>
      </c>
      <c r="F222" s="295"/>
      <c r="G222" s="143">
        <f t="shared" si="26"/>
        <v>0</v>
      </c>
      <c r="H222" s="142"/>
      <c r="I222" s="141"/>
      <c r="J222" s="140" t="s">
        <v>79</v>
      </c>
      <c r="K222" s="113" t="s">
        <v>78</v>
      </c>
      <c r="M222" s="129" t="s">
        <v>72</v>
      </c>
    </row>
    <row r="223" spans="1:13">
      <c r="A223" s="147">
        <v>175</v>
      </c>
      <c r="B223" s="146">
        <v>219000101</v>
      </c>
      <c r="C223" s="145" t="s">
        <v>83</v>
      </c>
      <c r="D223" s="145" t="s">
        <v>16</v>
      </c>
      <c r="E223" s="144">
        <v>12</v>
      </c>
      <c r="F223" s="295"/>
      <c r="G223" s="143">
        <f t="shared" si="26"/>
        <v>0</v>
      </c>
      <c r="H223" s="142"/>
      <c r="I223" s="141"/>
      <c r="J223" s="140" t="s">
        <v>79</v>
      </c>
      <c r="K223" s="113" t="s">
        <v>78</v>
      </c>
      <c r="M223" s="129" t="s">
        <v>72</v>
      </c>
    </row>
    <row r="224" spans="1:13">
      <c r="A224" s="147">
        <v>176</v>
      </c>
      <c r="B224" s="146">
        <v>219000101</v>
      </c>
      <c r="C224" s="145" t="s">
        <v>82</v>
      </c>
      <c r="D224" s="145" t="s">
        <v>16</v>
      </c>
      <c r="E224" s="144">
        <v>11</v>
      </c>
      <c r="F224" s="295"/>
      <c r="G224" s="143">
        <f t="shared" si="26"/>
        <v>0</v>
      </c>
      <c r="H224" s="142"/>
      <c r="I224" s="141"/>
      <c r="J224" s="140" t="s">
        <v>79</v>
      </c>
      <c r="K224" s="113" t="s">
        <v>78</v>
      </c>
      <c r="M224" s="129" t="s">
        <v>72</v>
      </c>
    </row>
    <row r="225" spans="1:13">
      <c r="A225" s="147">
        <v>177</v>
      </c>
      <c r="B225" s="146">
        <v>219000101</v>
      </c>
      <c r="C225" s="145" t="s">
        <v>81</v>
      </c>
      <c r="D225" s="145" t="s">
        <v>59</v>
      </c>
      <c r="E225" s="144">
        <v>10</v>
      </c>
      <c r="F225" s="295"/>
      <c r="G225" s="143">
        <f t="shared" si="26"/>
        <v>0</v>
      </c>
      <c r="H225" s="142"/>
      <c r="I225" s="141"/>
      <c r="J225" s="140" t="s">
        <v>79</v>
      </c>
      <c r="K225" s="113" t="s">
        <v>78</v>
      </c>
      <c r="M225" s="129" t="s">
        <v>72</v>
      </c>
    </row>
    <row r="226" spans="1:13">
      <c r="A226" s="147">
        <v>178</v>
      </c>
      <c r="B226" s="146">
        <v>219000101</v>
      </c>
      <c r="C226" s="145" t="s">
        <v>80</v>
      </c>
      <c r="D226" s="145" t="s">
        <v>59</v>
      </c>
      <c r="E226" s="144">
        <v>8</v>
      </c>
      <c r="F226" s="295"/>
      <c r="G226" s="143">
        <f t="shared" si="26"/>
        <v>0</v>
      </c>
      <c r="H226" s="142"/>
      <c r="I226" s="141"/>
      <c r="J226" s="140" t="s">
        <v>79</v>
      </c>
      <c r="K226" s="113" t="s">
        <v>78</v>
      </c>
      <c r="M226" s="129" t="s">
        <v>72</v>
      </c>
    </row>
    <row r="227" spans="1:13">
      <c r="A227" s="147"/>
      <c r="B227" s="146"/>
      <c r="C227" s="148" t="s">
        <v>77</v>
      </c>
      <c r="D227" s="145"/>
      <c r="E227" s="144"/>
      <c r="F227" s="209"/>
      <c r="G227" s="143"/>
      <c r="H227" s="142"/>
      <c r="I227" s="141"/>
      <c r="J227" s="140"/>
      <c r="L227" s="113" t="s">
        <v>74</v>
      </c>
      <c r="M227" s="129" t="s">
        <v>72</v>
      </c>
    </row>
    <row r="228" spans="1:13">
      <c r="A228" s="147">
        <v>179</v>
      </c>
      <c r="B228" s="146">
        <v>218009001</v>
      </c>
      <c r="C228" s="145" t="s">
        <v>76</v>
      </c>
      <c r="D228" s="145" t="s">
        <v>16</v>
      </c>
      <c r="E228" s="144">
        <v>266</v>
      </c>
      <c r="F228" s="295"/>
      <c r="G228" s="143">
        <f>E228*F228</f>
        <v>0</v>
      </c>
      <c r="H228" s="142">
        <v>0</v>
      </c>
      <c r="I228" s="141">
        <f>E228*H228</f>
        <v>0</v>
      </c>
      <c r="J228" s="140" t="s">
        <v>75</v>
      </c>
      <c r="L228" s="113" t="s">
        <v>74</v>
      </c>
      <c r="M228" s="129" t="s">
        <v>72</v>
      </c>
    </row>
    <row r="229" spans="1:13" ht="15.75" thickBot="1">
      <c r="A229" s="139"/>
      <c r="B229" s="138"/>
      <c r="C229" s="137"/>
      <c r="D229" s="136"/>
      <c r="E229" s="135"/>
      <c r="F229" s="134"/>
      <c r="G229" s="133"/>
      <c r="H229" s="132"/>
      <c r="I229" s="131"/>
      <c r="J229" s="130"/>
      <c r="M229" s="129" t="s">
        <v>72</v>
      </c>
    </row>
    <row r="230" spans="1:13" s="120" customFormat="1" thickBot="1">
      <c r="A230" s="128"/>
      <c r="B230" s="127"/>
      <c r="C230" s="126" t="s">
        <v>73</v>
      </c>
      <c r="D230" s="126"/>
      <c r="E230" s="125"/>
      <c r="F230" s="125"/>
      <c r="G230" s="124">
        <f>SUM(G218:G229)</f>
        <v>0</v>
      </c>
      <c r="H230" s="123"/>
      <c r="I230" s="122">
        <f>SUM(I218:I229)</f>
        <v>0</v>
      </c>
      <c r="J230" s="121"/>
      <c r="M230" s="120" t="s">
        <v>72</v>
      </c>
    </row>
    <row r="231" spans="1:13">
      <c r="B231" s="119"/>
      <c r="E231" s="118"/>
      <c r="F231" s="118"/>
      <c r="G231" s="117"/>
      <c r="H231" s="116"/>
      <c r="I231" s="115"/>
    </row>
    <row r="232" spans="1:13">
      <c r="B232" s="119"/>
      <c r="E232" s="118"/>
      <c r="F232" s="118"/>
      <c r="G232" s="117"/>
      <c r="H232" s="116"/>
      <c r="I232" s="115"/>
    </row>
    <row r="233" spans="1:13">
      <c r="B233" s="119"/>
      <c r="E233" s="118"/>
      <c r="F233" s="118"/>
      <c r="G233" s="117"/>
      <c r="H233" s="116"/>
      <c r="I233" s="115"/>
    </row>
    <row r="234" spans="1:13">
      <c r="B234" s="119"/>
      <c r="E234" s="118"/>
      <c r="F234" s="118"/>
      <c r="G234" s="117"/>
      <c r="H234" s="116"/>
      <c r="I234" s="115"/>
    </row>
    <row r="235" spans="1:13">
      <c r="B235" s="119"/>
      <c r="E235" s="118"/>
      <c r="F235" s="118"/>
      <c r="G235" s="117"/>
      <c r="H235" s="116"/>
      <c r="I235" s="115"/>
    </row>
    <row r="236" spans="1:13">
      <c r="B236" s="119"/>
      <c r="E236" s="118"/>
      <c r="F236" s="118"/>
      <c r="G236" s="117"/>
      <c r="H236" s="116"/>
      <c r="I236" s="115"/>
    </row>
    <row r="237" spans="1:13">
      <c r="B237" s="119"/>
      <c r="E237" s="118"/>
      <c r="F237" s="118"/>
      <c r="G237" s="117"/>
      <c r="H237" s="116"/>
      <c r="I237" s="115"/>
    </row>
    <row r="238" spans="1:13">
      <c r="B238" s="119"/>
      <c r="E238" s="118"/>
      <c r="F238" s="118"/>
      <c r="G238" s="117"/>
      <c r="H238" s="116"/>
      <c r="I238" s="115"/>
    </row>
    <row r="239" spans="1:13">
      <c r="B239" s="119"/>
      <c r="E239" s="118"/>
      <c r="F239" s="118"/>
      <c r="G239" s="117"/>
      <c r="H239" s="116"/>
      <c r="I239" s="115"/>
    </row>
    <row r="240" spans="1:13">
      <c r="B240" s="119"/>
      <c r="E240" s="118"/>
      <c r="F240" s="118"/>
      <c r="G240" s="117"/>
      <c r="H240" s="116"/>
      <c r="I240" s="115"/>
    </row>
    <row r="241" spans="2:9">
      <c r="B241" s="119"/>
      <c r="E241" s="118"/>
      <c r="F241" s="118"/>
      <c r="G241" s="117"/>
      <c r="H241" s="116"/>
      <c r="I241" s="115"/>
    </row>
    <row r="242" spans="2:9">
      <c r="B242" s="119"/>
      <c r="E242" s="118"/>
      <c r="F242" s="118"/>
      <c r="G242" s="117"/>
      <c r="H242" s="116"/>
      <c r="I242" s="115"/>
    </row>
    <row r="243" spans="2:9">
      <c r="B243" s="119"/>
      <c r="E243" s="118"/>
      <c r="F243" s="118"/>
      <c r="G243" s="117"/>
      <c r="H243" s="116"/>
      <c r="I243" s="115"/>
    </row>
    <row r="244" spans="2:9">
      <c r="B244" s="119"/>
      <c r="E244" s="118"/>
      <c r="F244" s="118"/>
      <c r="G244" s="117"/>
      <c r="H244" s="116"/>
      <c r="I244" s="115"/>
    </row>
    <row r="245" spans="2:9">
      <c r="B245" s="119"/>
      <c r="E245" s="118"/>
      <c r="F245" s="118"/>
      <c r="G245" s="117"/>
      <c r="H245" s="116"/>
      <c r="I245" s="115"/>
    </row>
    <row r="246" spans="2:9">
      <c r="B246" s="119"/>
      <c r="E246" s="118"/>
      <c r="F246" s="118"/>
      <c r="G246" s="117"/>
      <c r="H246" s="116"/>
      <c r="I246" s="115"/>
    </row>
    <row r="247" spans="2:9">
      <c r="B247" s="119"/>
      <c r="E247" s="118"/>
      <c r="F247" s="118"/>
      <c r="G247" s="117"/>
      <c r="H247" s="116"/>
      <c r="I247" s="115"/>
    </row>
    <row r="248" spans="2:9">
      <c r="B248" s="119"/>
      <c r="E248" s="118"/>
      <c r="F248" s="118"/>
      <c r="G248" s="117"/>
      <c r="H248" s="116"/>
      <c r="I248" s="115"/>
    </row>
    <row r="249" spans="2:9">
      <c r="B249" s="119"/>
      <c r="E249" s="118"/>
      <c r="F249" s="118"/>
      <c r="G249" s="117"/>
      <c r="H249" s="116"/>
      <c r="I249" s="115"/>
    </row>
    <row r="250" spans="2:9">
      <c r="B250" s="119"/>
      <c r="E250" s="118"/>
      <c r="F250" s="118"/>
      <c r="G250" s="117"/>
      <c r="H250" s="116"/>
      <c r="I250" s="115"/>
    </row>
    <row r="251" spans="2:9">
      <c r="B251" s="119"/>
      <c r="E251" s="118"/>
      <c r="F251" s="118"/>
      <c r="G251" s="117"/>
      <c r="H251" s="116"/>
      <c r="I251" s="115"/>
    </row>
    <row r="252" spans="2:9">
      <c r="B252" s="119"/>
      <c r="E252" s="118"/>
      <c r="F252" s="118"/>
      <c r="G252" s="117"/>
      <c r="H252" s="116"/>
      <c r="I252" s="115"/>
    </row>
    <row r="253" spans="2:9">
      <c r="B253" s="119"/>
      <c r="E253" s="118"/>
      <c r="F253" s="118"/>
      <c r="G253" s="117"/>
      <c r="H253" s="116"/>
      <c r="I253" s="115"/>
    </row>
    <row r="254" spans="2:9">
      <c r="B254" s="119"/>
      <c r="E254" s="118"/>
      <c r="F254" s="118"/>
      <c r="G254" s="117"/>
      <c r="H254" s="116"/>
      <c r="I254" s="115"/>
    </row>
    <row r="255" spans="2:9">
      <c r="B255" s="119"/>
      <c r="E255" s="118"/>
      <c r="F255" s="118"/>
      <c r="G255" s="117"/>
      <c r="H255" s="116"/>
      <c r="I255" s="115"/>
    </row>
    <row r="256" spans="2:9">
      <c r="B256" s="119"/>
      <c r="E256" s="118"/>
      <c r="F256" s="118"/>
      <c r="G256" s="117"/>
      <c r="H256" s="116"/>
      <c r="I256" s="115"/>
    </row>
    <row r="257" spans="2:9">
      <c r="B257" s="119"/>
      <c r="E257" s="118"/>
      <c r="F257" s="118"/>
      <c r="G257" s="117"/>
      <c r="H257" s="116"/>
      <c r="I257" s="115"/>
    </row>
    <row r="258" spans="2:9">
      <c r="B258" s="119"/>
      <c r="E258" s="118"/>
      <c r="F258" s="118"/>
      <c r="G258" s="117"/>
      <c r="H258" s="116"/>
      <c r="I258" s="115"/>
    </row>
    <row r="259" spans="2:9">
      <c r="B259" s="119"/>
      <c r="E259" s="118"/>
      <c r="F259" s="118"/>
      <c r="G259" s="117"/>
      <c r="H259" s="116"/>
      <c r="I259" s="115"/>
    </row>
    <row r="260" spans="2:9">
      <c r="B260" s="119"/>
      <c r="E260" s="118"/>
      <c r="F260" s="118"/>
      <c r="G260" s="117"/>
      <c r="H260" s="116"/>
      <c r="I260" s="115"/>
    </row>
    <row r="261" spans="2:9">
      <c r="B261" s="119"/>
      <c r="E261" s="118"/>
      <c r="F261" s="118"/>
      <c r="G261" s="117"/>
      <c r="H261" s="116"/>
      <c r="I261" s="115"/>
    </row>
    <row r="262" spans="2:9">
      <c r="B262" s="119"/>
      <c r="E262" s="118"/>
      <c r="F262" s="118"/>
      <c r="G262" s="117"/>
      <c r="H262" s="116"/>
      <c r="I262" s="115"/>
    </row>
    <row r="263" spans="2:9">
      <c r="B263" s="119"/>
      <c r="E263" s="118"/>
      <c r="F263" s="118"/>
      <c r="G263" s="117"/>
      <c r="H263" s="116"/>
      <c r="I263" s="115"/>
    </row>
    <row r="264" spans="2:9">
      <c r="B264" s="119"/>
      <c r="E264" s="118"/>
      <c r="F264" s="118"/>
      <c r="G264" s="117"/>
      <c r="H264" s="116"/>
      <c r="I264" s="115"/>
    </row>
    <row r="265" spans="2:9">
      <c r="B265" s="119"/>
      <c r="E265" s="118"/>
      <c r="F265" s="118"/>
      <c r="G265" s="117"/>
      <c r="H265" s="116"/>
      <c r="I265" s="115"/>
    </row>
    <row r="266" spans="2:9">
      <c r="B266" s="119"/>
      <c r="E266" s="118"/>
      <c r="F266" s="118"/>
      <c r="G266" s="117"/>
      <c r="H266" s="116"/>
      <c r="I266" s="115"/>
    </row>
    <row r="267" spans="2:9">
      <c r="B267" s="119"/>
      <c r="E267" s="118"/>
      <c r="F267" s="118"/>
      <c r="G267" s="117"/>
      <c r="H267" s="116"/>
      <c r="I267" s="115"/>
    </row>
    <row r="268" spans="2:9">
      <c r="B268" s="119"/>
      <c r="E268" s="118"/>
      <c r="F268" s="118"/>
      <c r="G268" s="117"/>
      <c r="H268" s="116"/>
      <c r="I268" s="115"/>
    </row>
    <row r="269" spans="2:9">
      <c r="B269" s="119"/>
      <c r="E269" s="118"/>
      <c r="F269" s="118"/>
      <c r="G269" s="117"/>
      <c r="H269" s="116"/>
      <c r="I269" s="115"/>
    </row>
    <row r="270" spans="2:9">
      <c r="B270" s="119"/>
      <c r="E270" s="118"/>
      <c r="F270" s="118"/>
      <c r="G270" s="117"/>
      <c r="H270" s="116"/>
      <c r="I270" s="115"/>
    </row>
    <row r="271" spans="2:9">
      <c r="B271" s="119"/>
      <c r="E271" s="118"/>
      <c r="F271" s="118"/>
      <c r="G271" s="117"/>
      <c r="H271" s="116"/>
      <c r="I271" s="115"/>
    </row>
    <row r="272" spans="2:9">
      <c r="B272" s="119"/>
      <c r="E272" s="118"/>
      <c r="F272" s="118"/>
      <c r="G272" s="117"/>
      <c r="H272" s="116"/>
      <c r="I272" s="115"/>
    </row>
    <row r="273" spans="2:9">
      <c r="B273" s="119"/>
      <c r="E273" s="118"/>
      <c r="F273" s="118"/>
      <c r="G273" s="117"/>
      <c r="H273" s="116"/>
      <c r="I273" s="115"/>
    </row>
    <row r="274" spans="2:9">
      <c r="B274" s="119"/>
      <c r="E274" s="118"/>
      <c r="F274" s="118"/>
      <c r="G274" s="117"/>
      <c r="H274" s="116"/>
      <c r="I274" s="115"/>
    </row>
    <row r="275" spans="2:9">
      <c r="B275" s="119"/>
      <c r="E275" s="118"/>
      <c r="F275" s="118"/>
      <c r="G275" s="117"/>
      <c r="H275" s="116"/>
      <c r="I275" s="115"/>
    </row>
    <row r="276" spans="2:9">
      <c r="B276" s="119"/>
      <c r="E276" s="118"/>
      <c r="F276" s="118"/>
      <c r="G276" s="117"/>
      <c r="H276" s="116"/>
      <c r="I276" s="115"/>
    </row>
    <row r="277" spans="2:9">
      <c r="B277" s="119"/>
      <c r="E277" s="118"/>
      <c r="F277" s="118"/>
      <c r="G277" s="117"/>
      <c r="H277" s="116"/>
      <c r="I277" s="115"/>
    </row>
    <row r="278" spans="2:9">
      <c r="B278" s="119"/>
      <c r="E278" s="118"/>
      <c r="F278" s="118"/>
      <c r="G278" s="117"/>
      <c r="H278" s="116"/>
      <c r="I278" s="115"/>
    </row>
  </sheetData>
  <sheetProtection password="F533" sheet="1" objects="1" scenarios="1" selectLockedCells="1"/>
  <mergeCells count="1">
    <mergeCell ref="O11:Q18"/>
  </mergeCells>
  <printOptions horizontalCentered="1"/>
  <pageMargins left="0.7" right="0.7" top="0.78740157499999996" bottom="0.78740157499999996" header="0.3" footer="0.3"/>
  <pageSetup paperSize="9" fitToHeight="0" orientation="portrait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35"/>
  <sheetViews>
    <sheetView workbookViewId="0">
      <selection activeCell="F24" sqref="F24"/>
    </sheetView>
  </sheetViews>
  <sheetFormatPr defaultRowHeight="15"/>
  <cols>
    <col min="1" max="1" width="4.7109375" style="113" customWidth="1"/>
    <col min="2" max="2" width="10.7109375" style="113" customWidth="1"/>
    <col min="3" max="3" width="30.7109375" style="113" customWidth="1"/>
    <col min="4" max="4" width="11.7109375" style="118" customWidth="1"/>
    <col min="5" max="5" width="14.7109375" style="239" customWidth="1"/>
    <col min="6" max="6" width="16.7109375" style="238" customWidth="1"/>
    <col min="7" max="8" width="0" style="113" hidden="1" customWidth="1"/>
    <col min="9" max="16384" width="9.140625" style="113"/>
  </cols>
  <sheetData>
    <row r="2" spans="1:8">
      <c r="B2" s="120" t="s">
        <v>341</v>
      </c>
    </row>
    <row r="3" spans="1:8" ht="15.75">
      <c r="A3" s="243"/>
      <c r="B3" s="237" t="s">
        <v>319</v>
      </c>
      <c r="C3" s="237"/>
      <c r="D3" s="242"/>
      <c r="E3" s="241"/>
      <c r="F3" s="240"/>
      <c r="G3" s="243"/>
    </row>
    <row r="4" spans="1:8" ht="15.75">
      <c r="A4" s="243"/>
      <c r="B4" s="237" t="s">
        <v>318</v>
      </c>
      <c r="C4" s="237"/>
      <c r="D4" s="242"/>
      <c r="E4" s="241"/>
      <c r="F4" s="240"/>
      <c r="G4" s="243"/>
    </row>
    <row r="5" spans="1:8" ht="15.75">
      <c r="A5" s="243"/>
      <c r="B5" s="237" t="s">
        <v>317</v>
      </c>
      <c r="C5" s="237"/>
      <c r="D5" s="242"/>
      <c r="E5" s="241"/>
      <c r="F5" s="240"/>
      <c r="G5" s="243"/>
    </row>
    <row r="6" spans="1:8" ht="16.5" thickBot="1">
      <c r="A6" s="243"/>
      <c r="B6" s="237"/>
      <c r="C6" s="237"/>
      <c r="D6" s="242"/>
      <c r="E6" s="241"/>
      <c r="F6" s="240"/>
      <c r="G6" s="243"/>
    </row>
    <row r="7" spans="1:8" s="191" customFormat="1" ht="33.950000000000003" customHeight="1" thickBot="1">
      <c r="A7" s="279" t="s">
        <v>340</v>
      </c>
      <c r="B7" s="278"/>
      <c r="C7" s="278"/>
      <c r="D7" s="277"/>
      <c r="E7" s="276"/>
      <c r="F7" s="275"/>
    </row>
    <row r="8" spans="1:8" ht="16.5" thickBot="1">
      <c r="A8" s="274" t="s">
        <v>178</v>
      </c>
      <c r="B8" s="273"/>
      <c r="C8" s="273"/>
      <c r="D8" s="272" t="s">
        <v>37</v>
      </c>
      <c r="E8" s="271" t="s">
        <v>339</v>
      </c>
      <c r="F8" s="270" t="s">
        <v>338</v>
      </c>
    </row>
    <row r="9" spans="1:8" ht="15.75">
      <c r="A9" s="263">
        <v>1</v>
      </c>
      <c r="B9" s="262" t="s">
        <v>337</v>
      </c>
      <c r="C9" s="262"/>
      <c r="D9" s="261"/>
      <c r="E9" s="260"/>
      <c r="F9" s="264">
        <f>'Soupis položek silnoproud'!G19</f>
        <v>0</v>
      </c>
      <c r="H9" s="113">
        <v>9</v>
      </c>
    </row>
    <row r="10" spans="1:8" ht="15.75">
      <c r="A10" s="263">
        <v>2</v>
      </c>
      <c r="B10" s="262" t="s">
        <v>336</v>
      </c>
      <c r="C10" s="262"/>
      <c r="D10" s="261">
        <v>3.6</v>
      </c>
      <c r="E10" s="260">
        <f>SUM(F9:F9)</f>
        <v>0</v>
      </c>
      <c r="F10" s="264">
        <f>D10*E10/100</f>
        <v>0</v>
      </c>
      <c r="H10" s="113">
        <v>10</v>
      </c>
    </row>
    <row r="11" spans="1:8" ht="15.75">
      <c r="A11" s="263">
        <v>3</v>
      </c>
      <c r="B11" s="262" t="s">
        <v>335</v>
      </c>
      <c r="C11" s="262"/>
      <c r="D11" s="261">
        <v>1</v>
      </c>
      <c r="E11" s="260">
        <f>SUM(F9:F9)</f>
        <v>0</v>
      </c>
      <c r="F11" s="264">
        <f>D11*E11/100</f>
        <v>0</v>
      </c>
      <c r="H11" s="113">
        <v>12</v>
      </c>
    </row>
    <row r="12" spans="1:8" ht="15.75">
      <c r="A12" s="263">
        <v>4</v>
      </c>
      <c r="B12" s="262" t="s">
        <v>334</v>
      </c>
      <c r="C12" s="262"/>
      <c r="D12" s="261"/>
      <c r="E12" s="260"/>
      <c r="F12" s="264">
        <f>'Soupis položek silnoproud'!G116</f>
        <v>0</v>
      </c>
      <c r="H12" s="113">
        <v>13</v>
      </c>
    </row>
    <row r="13" spans="1:8" ht="15.75">
      <c r="A13" s="263">
        <v>5</v>
      </c>
      <c r="B13" s="262" t="s">
        <v>311</v>
      </c>
      <c r="C13" s="262"/>
      <c r="D13" s="261">
        <v>5</v>
      </c>
      <c r="E13" s="260">
        <f>'Soupis položek silnoproud'!N116</f>
        <v>0</v>
      </c>
      <c r="F13" s="264">
        <f>D13*E13/100</f>
        <v>0</v>
      </c>
      <c r="H13" s="113">
        <v>14</v>
      </c>
    </row>
    <row r="14" spans="1:8" ht="15.75">
      <c r="A14" s="263">
        <v>6</v>
      </c>
      <c r="B14" s="262" t="s">
        <v>333</v>
      </c>
      <c r="C14" s="262"/>
      <c r="D14" s="261">
        <v>3</v>
      </c>
      <c r="E14" s="260">
        <f>SUM(F12:F12)</f>
        <v>0</v>
      </c>
      <c r="F14" s="264">
        <f>D14*E14/100</f>
        <v>0</v>
      </c>
      <c r="H14" s="113">
        <v>15</v>
      </c>
    </row>
    <row r="15" spans="1:8" ht="15.75">
      <c r="A15" s="263">
        <v>7</v>
      </c>
      <c r="B15" s="262" t="s">
        <v>332</v>
      </c>
      <c r="C15" s="262"/>
      <c r="D15" s="261"/>
      <c r="E15" s="260"/>
      <c r="F15" s="264">
        <f>'Soupis položek silnoproud'!G121</f>
        <v>0</v>
      </c>
      <c r="H15" s="113">
        <v>17</v>
      </c>
    </row>
    <row r="16" spans="1:8" ht="15.75">
      <c r="A16" s="263">
        <v>8</v>
      </c>
      <c r="B16" s="262" t="s">
        <v>331</v>
      </c>
      <c r="C16" s="262"/>
      <c r="D16" s="261"/>
      <c r="E16" s="260"/>
      <c r="F16" s="264">
        <f>'Soupis položek silnoproud'!G208</f>
        <v>0</v>
      </c>
      <c r="G16" s="238">
        <f>SUM(F12:F14)</f>
        <v>0</v>
      </c>
      <c r="H16" s="113">
        <v>18</v>
      </c>
    </row>
    <row r="17" spans="1:8" ht="15.75">
      <c r="A17" s="263">
        <v>9</v>
      </c>
      <c r="B17" s="262" t="s">
        <v>330</v>
      </c>
      <c r="C17" s="262"/>
      <c r="D17" s="261"/>
      <c r="E17" s="260"/>
      <c r="F17" s="264">
        <f>'Soupis položek silnoproud'!G216</f>
        <v>0</v>
      </c>
      <c r="G17" s="238">
        <f>SUM(F15:F15)</f>
        <v>0</v>
      </c>
      <c r="H17" s="113">
        <v>21</v>
      </c>
    </row>
    <row r="18" spans="1:8" ht="16.5" thickBot="1">
      <c r="A18" s="263">
        <v>10</v>
      </c>
      <c r="B18" s="262" t="s">
        <v>329</v>
      </c>
      <c r="C18" s="262"/>
      <c r="D18" s="261">
        <v>3</v>
      </c>
      <c r="E18" s="260">
        <f>SUM(F16:G16)</f>
        <v>0</v>
      </c>
      <c r="F18" s="264">
        <f>D18*E18/100</f>
        <v>0</v>
      </c>
      <c r="H18" s="113">
        <v>22</v>
      </c>
    </row>
    <row r="19" spans="1:8" ht="15.75">
      <c r="A19" s="269">
        <v>11</v>
      </c>
      <c r="B19" s="268" t="s">
        <v>328</v>
      </c>
      <c r="C19" s="268"/>
      <c r="D19" s="267"/>
      <c r="E19" s="266"/>
      <c r="F19" s="265">
        <f>SUM(F9:F10)</f>
        <v>0</v>
      </c>
      <c r="H19" s="113">
        <v>25</v>
      </c>
    </row>
    <row r="20" spans="1:8" ht="15.75">
      <c r="A20" s="263">
        <v>12</v>
      </c>
      <c r="B20" s="262" t="s">
        <v>327</v>
      </c>
      <c r="C20" s="262"/>
      <c r="D20" s="261"/>
      <c r="E20" s="260"/>
      <c r="F20" s="264">
        <f>SUM(F11:F18)</f>
        <v>0</v>
      </c>
      <c r="H20" s="113">
        <v>26</v>
      </c>
    </row>
    <row r="21" spans="1:8" ht="16.5" thickBot="1">
      <c r="A21" s="263">
        <v>13</v>
      </c>
      <c r="B21" s="262" t="s">
        <v>326</v>
      </c>
      <c r="C21" s="262"/>
      <c r="D21" s="261"/>
      <c r="E21" s="260"/>
      <c r="F21" s="264">
        <f>'Soupis položek silnoproud'!G230</f>
        <v>0</v>
      </c>
      <c r="H21" s="113">
        <v>27</v>
      </c>
    </row>
    <row r="22" spans="1:8" ht="15.75">
      <c r="A22" s="259">
        <v>14</v>
      </c>
      <c r="B22" s="258" t="s">
        <v>325</v>
      </c>
      <c r="C22" s="258"/>
      <c r="D22" s="257"/>
      <c r="E22" s="256"/>
      <c r="F22" s="255">
        <f>SUM(F19:F21)</f>
        <v>0</v>
      </c>
      <c r="G22" s="238">
        <f>SUM(F22:F22)</f>
        <v>0</v>
      </c>
      <c r="H22" s="113">
        <v>28</v>
      </c>
    </row>
    <row r="23" spans="1:8" ht="15.75">
      <c r="A23" s="254"/>
      <c r="B23" s="253"/>
      <c r="C23" s="253"/>
      <c r="D23" s="252"/>
      <c r="E23" s="251"/>
      <c r="F23" s="250"/>
    </row>
    <row r="24" spans="1:8" ht="16.5" thickBot="1">
      <c r="A24" s="263">
        <v>15</v>
      </c>
      <c r="B24" s="262" t="s">
        <v>324</v>
      </c>
      <c r="C24" s="262"/>
      <c r="D24" s="261"/>
      <c r="E24" s="260"/>
      <c r="F24" s="298"/>
      <c r="H24" s="113">
        <v>36</v>
      </c>
    </row>
    <row r="25" spans="1:8" ht="15.75">
      <c r="A25" s="259">
        <v>16</v>
      </c>
      <c r="B25" s="258" t="s">
        <v>323</v>
      </c>
      <c r="C25" s="258"/>
      <c r="D25" s="257"/>
      <c r="E25" s="256"/>
      <c r="F25" s="255">
        <f>SUM(F24:F24)</f>
        <v>0</v>
      </c>
      <c r="G25" s="238">
        <f>SUM(F25:F25)</f>
        <v>0</v>
      </c>
      <c r="H25" s="113">
        <v>41</v>
      </c>
    </row>
    <row r="26" spans="1:8" ht="16.5" thickBot="1">
      <c r="A26" s="254"/>
      <c r="B26" s="253"/>
      <c r="C26" s="253"/>
      <c r="D26" s="252"/>
      <c r="E26" s="251"/>
      <c r="F26" s="250"/>
    </row>
    <row r="27" spans="1:8" ht="17.25" thickTop="1" thickBot="1">
      <c r="A27" s="249">
        <v>17</v>
      </c>
      <c r="B27" s="248" t="s">
        <v>322</v>
      </c>
      <c r="C27" s="248"/>
      <c r="D27" s="247"/>
      <c r="E27" s="246"/>
      <c r="F27" s="245">
        <f>SUM(G19:G26)</f>
        <v>0</v>
      </c>
      <c r="H27" s="113">
        <v>44</v>
      </c>
    </row>
    <row r="28" spans="1:8" ht="15.75">
      <c r="A28" s="243"/>
      <c r="B28" s="243"/>
      <c r="C28" s="243"/>
      <c r="D28" s="242"/>
      <c r="E28" s="241"/>
      <c r="F28" s="240"/>
    </row>
    <row r="29" spans="1:8" ht="15.75">
      <c r="A29" s="244" t="s">
        <v>321</v>
      </c>
      <c r="B29" s="243"/>
      <c r="C29" s="243"/>
      <c r="D29" s="242"/>
      <c r="E29" s="241"/>
      <c r="F29" s="240"/>
    </row>
    <row r="30" spans="1:8" ht="15.75">
      <c r="A30" s="244" t="s">
        <v>320</v>
      </c>
      <c r="B30" s="243"/>
      <c r="C30" s="243"/>
      <c r="D30" s="242"/>
      <c r="E30" s="241"/>
      <c r="F30" s="240"/>
    </row>
    <row r="31" spans="1:8" ht="15.75">
      <c r="A31" s="243"/>
      <c r="B31" s="243"/>
      <c r="C31" s="243"/>
      <c r="D31" s="242"/>
      <c r="E31" s="241"/>
      <c r="F31" s="240"/>
    </row>
    <row r="32" spans="1:8" ht="15.75">
      <c r="A32" s="243"/>
      <c r="B32" s="243"/>
      <c r="C32" s="243"/>
      <c r="D32" s="242"/>
      <c r="E32" s="241"/>
      <c r="F32" s="240"/>
    </row>
    <row r="33" spans="1:6" ht="15.75">
      <c r="A33" s="243"/>
      <c r="B33" s="243"/>
      <c r="C33" s="243"/>
      <c r="D33" s="242"/>
      <c r="E33" s="241"/>
      <c r="F33" s="240"/>
    </row>
    <row r="34" spans="1:6" ht="15.75">
      <c r="A34" s="243"/>
      <c r="B34" s="243"/>
      <c r="C34" s="243"/>
      <c r="D34" s="242"/>
      <c r="E34" s="241"/>
      <c r="F34" s="240"/>
    </row>
    <row r="35" spans="1:6" ht="15.75">
      <c r="A35" s="243"/>
      <c r="B35" s="243"/>
      <c r="C35" s="243"/>
      <c r="D35" s="242"/>
      <c r="E35" s="241"/>
      <c r="F35" s="240"/>
    </row>
  </sheetData>
  <sheetProtection password="F533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40"/>
  <sheetViews>
    <sheetView topLeftCell="A11" workbookViewId="0">
      <selection activeCell="F22" sqref="F22"/>
    </sheetView>
  </sheetViews>
  <sheetFormatPr defaultRowHeight="15"/>
  <cols>
    <col min="1" max="1" width="4.140625" style="113" bestFit="1" customWidth="1"/>
    <col min="2" max="2" width="10" style="113" bestFit="1" customWidth="1"/>
    <col min="3" max="3" width="69.28515625" style="113" customWidth="1"/>
    <col min="4" max="4" width="3.5703125" style="113" bestFit="1" customWidth="1"/>
    <col min="5" max="5" width="8.42578125" style="113" bestFit="1" customWidth="1"/>
    <col min="6" max="6" width="11" style="113" bestFit="1" customWidth="1"/>
    <col min="7" max="7" width="11.5703125" style="113" bestFit="1" customWidth="1"/>
    <col min="8" max="8" width="6.7109375" style="113" bestFit="1" customWidth="1"/>
    <col min="9" max="9" width="10.140625" style="113" bestFit="1" customWidth="1"/>
    <col min="10" max="10" width="5.42578125" style="114" hidden="1" customWidth="1"/>
    <col min="11" max="11" width="5.42578125" style="113" hidden="1" customWidth="1"/>
    <col min="12" max="12" width="0" style="113" hidden="1" customWidth="1"/>
    <col min="13" max="13" width="4.5703125" style="113" hidden="1" customWidth="1"/>
    <col min="14" max="14" width="0" style="113" hidden="1" customWidth="1"/>
    <col min="15" max="16384" width="9.140625" style="113"/>
  </cols>
  <sheetData>
    <row r="3" spans="1:14" ht="15.75">
      <c r="A3" s="149"/>
      <c r="B3" s="237" t="s">
        <v>319</v>
      </c>
      <c r="C3" s="149"/>
      <c r="D3" s="149"/>
      <c r="E3" s="149"/>
      <c r="F3" s="149"/>
      <c r="G3" s="149"/>
      <c r="H3" s="149"/>
      <c r="I3" s="149"/>
      <c r="J3" s="214"/>
    </row>
    <row r="4" spans="1:14" ht="15.75">
      <c r="A4" s="149"/>
      <c r="B4" s="237" t="s">
        <v>318</v>
      </c>
      <c r="C4" s="149"/>
      <c r="D4" s="149"/>
      <c r="E4" s="149"/>
      <c r="F4" s="149"/>
      <c r="G4" s="149"/>
      <c r="H4" s="149"/>
      <c r="I4" s="149"/>
      <c r="J4" s="214"/>
    </row>
    <row r="5" spans="1:14" ht="15.75">
      <c r="A5" s="149"/>
      <c r="B5" s="237" t="s">
        <v>400</v>
      </c>
      <c r="C5" s="149"/>
      <c r="D5" s="149"/>
      <c r="E5" s="149"/>
      <c r="F5" s="149"/>
      <c r="G5" s="149"/>
      <c r="H5" s="149"/>
      <c r="I5" s="149"/>
      <c r="J5" s="214"/>
    </row>
    <row r="6" spans="1:14" ht="15.75">
      <c r="A6" s="149"/>
      <c r="B6" s="237"/>
      <c r="C6" s="149"/>
      <c r="D6" s="149"/>
      <c r="E6" s="149"/>
      <c r="F6" s="149"/>
      <c r="G6" s="149"/>
      <c r="H6" s="149"/>
      <c r="I6" s="149"/>
      <c r="J6" s="214"/>
    </row>
    <row r="7" spans="1:14" s="191" customFormat="1" ht="33.950000000000003" customHeight="1" thickBot="1">
      <c r="A7" s="193" t="s">
        <v>180</v>
      </c>
      <c r="B7" s="193"/>
      <c r="C7" s="193"/>
      <c r="D7" s="193"/>
      <c r="E7" s="193"/>
      <c r="F7" s="193"/>
      <c r="G7" s="193"/>
      <c r="H7" s="193"/>
      <c r="I7" s="193"/>
      <c r="J7" s="282"/>
    </row>
    <row r="8" spans="1:14" ht="15.75" thickBot="1">
      <c r="A8" s="231" t="s">
        <v>178</v>
      </c>
      <c r="B8" s="189" t="s">
        <v>177</v>
      </c>
      <c r="C8" s="188" t="s">
        <v>176</v>
      </c>
      <c r="D8" s="188" t="s">
        <v>175</v>
      </c>
      <c r="E8" s="187" t="s">
        <v>12</v>
      </c>
      <c r="F8" s="187" t="s">
        <v>316</v>
      </c>
      <c r="G8" s="186" t="s">
        <v>173</v>
      </c>
      <c r="H8" s="185" t="s">
        <v>172</v>
      </c>
      <c r="I8" s="184" t="s">
        <v>171</v>
      </c>
      <c r="J8" s="281" t="s">
        <v>315</v>
      </c>
      <c r="K8" s="113" t="s">
        <v>314</v>
      </c>
      <c r="L8" s="113" t="s">
        <v>313</v>
      </c>
      <c r="M8" s="113" t="s">
        <v>312</v>
      </c>
      <c r="N8" s="113" t="s">
        <v>311</v>
      </c>
    </row>
    <row r="9" spans="1:14" s="149" customFormat="1" ht="20.100000000000001" customHeight="1">
      <c r="A9" s="221" t="s">
        <v>293</v>
      </c>
      <c r="B9" s="220"/>
      <c r="C9" s="219"/>
      <c r="D9" s="219"/>
      <c r="E9" s="218"/>
      <c r="F9" s="218"/>
      <c r="G9" s="217"/>
      <c r="H9" s="216"/>
      <c r="I9" s="280"/>
      <c r="J9" s="214"/>
    </row>
    <row r="10" spans="1:14">
      <c r="A10" s="147"/>
      <c r="B10" s="146"/>
      <c r="C10" s="212" t="s">
        <v>382</v>
      </c>
      <c r="D10" s="204"/>
      <c r="E10" s="144"/>
      <c r="F10" s="144"/>
      <c r="G10" s="143"/>
      <c r="H10" s="142"/>
      <c r="I10" s="141"/>
      <c r="J10" s="203"/>
      <c r="L10" s="113" t="s">
        <v>183</v>
      </c>
      <c r="M10" s="113" t="s">
        <v>209</v>
      </c>
    </row>
    <row r="11" spans="1:14">
      <c r="A11" s="147">
        <v>1</v>
      </c>
      <c r="B11" s="146">
        <v>311115</v>
      </c>
      <c r="C11" s="145" t="s">
        <v>287</v>
      </c>
      <c r="D11" s="145" t="s">
        <v>16</v>
      </c>
      <c r="E11" s="144">
        <v>165</v>
      </c>
      <c r="F11" s="295"/>
      <c r="G11" s="143">
        <f t="shared" ref="G11:G24" si="0">E11*F11</f>
        <v>0</v>
      </c>
      <c r="H11" s="142">
        <v>0</v>
      </c>
      <c r="I11" s="141">
        <f t="shared" ref="I11:I24" si="1">E11*H11</f>
        <v>0</v>
      </c>
      <c r="J11" s="140" t="s">
        <v>79</v>
      </c>
      <c r="K11" s="113" t="s">
        <v>78</v>
      </c>
      <c r="L11" s="113" t="s">
        <v>183</v>
      </c>
      <c r="M11" s="129" t="s">
        <v>209</v>
      </c>
    </row>
    <row r="12" spans="1:14">
      <c r="A12" s="147">
        <v>2</v>
      </c>
      <c r="B12" s="146">
        <v>209406</v>
      </c>
      <c r="C12" s="145" t="s">
        <v>399</v>
      </c>
      <c r="D12" s="145" t="s">
        <v>18</v>
      </c>
      <c r="E12" s="144">
        <v>18900</v>
      </c>
      <c r="F12" s="295"/>
      <c r="G12" s="143">
        <f t="shared" si="0"/>
        <v>0</v>
      </c>
      <c r="H12" s="142">
        <v>0</v>
      </c>
      <c r="I12" s="141">
        <f t="shared" si="1"/>
        <v>0</v>
      </c>
      <c r="J12" s="140" t="s">
        <v>79</v>
      </c>
      <c r="K12" s="113" t="s">
        <v>78</v>
      </c>
      <c r="L12" s="113" t="s">
        <v>183</v>
      </c>
      <c r="M12" s="129" t="s">
        <v>209</v>
      </c>
      <c r="N12" s="113">
        <f>E12*F12</f>
        <v>0</v>
      </c>
    </row>
    <row r="13" spans="1:14">
      <c r="A13" s="147">
        <v>3</v>
      </c>
      <c r="B13" s="146">
        <v>204214</v>
      </c>
      <c r="C13" s="145" t="s">
        <v>398</v>
      </c>
      <c r="D13" s="145" t="s">
        <v>16</v>
      </c>
      <c r="E13" s="144">
        <v>72</v>
      </c>
      <c r="F13" s="295"/>
      <c r="G13" s="143">
        <f t="shared" si="0"/>
        <v>0</v>
      </c>
      <c r="H13" s="142">
        <v>0</v>
      </c>
      <c r="I13" s="141">
        <f t="shared" si="1"/>
        <v>0</v>
      </c>
      <c r="J13" s="140" t="s">
        <v>79</v>
      </c>
      <c r="K13" s="113" t="s">
        <v>78</v>
      </c>
      <c r="L13" s="113" t="s">
        <v>183</v>
      </c>
      <c r="M13" s="129" t="s">
        <v>209</v>
      </c>
    </row>
    <row r="14" spans="1:14">
      <c r="A14" s="147">
        <v>4</v>
      </c>
      <c r="B14" s="146">
        <v>420189</v>
      </c>
      <c r="C14" s="145" t="s">
        <v>397</v>
      </c>
      <c r="D14" s="204"/>
      <c r="E14" s="144">
        <v>128</v>
      </c>
      <c r="F14" s="295"/>
      <c r="G14" s="143">
        <f t="shared" si="0"/>
        <v>0</v>
      </c>
      <c r="H14" s="142">
        <v>0</v>
      </c>
      <c r="I14" s="141">
        <f t="shared" si="1"/>
        <v>0</v>
      </c>
      <c r="J14" s="140" t="s">
        <v>79</v>
      </c>
      <c r="K14" s="113" t="s">
        <v>78</v>
      </c>
      <c r="L14" s="113" t="s">
        <v>183</v>
      </c>
      <c r="M14" s="129" t="s">
        <v>209</v>
      </c>
    </row>
    <row r="15" spans="1:14">
      <c r="A15" s="147">
        <v>5</v>
      </c>
      <c r="B15" s="146">
        <v>453121</v>
      </c>
      <c r="C15" s="145" t="s">
        <v>378</v>
      </c>
      <c r="D15" s="145" t="s">
        <v>16</v>
      </c>
      <c r="E15" s="144">
        <v>16</v>
      </c>
      <c r="F15" s="295"/>
      <c r="G15" s="143">
        <f t="shared" si="0"/>
        <v>0</v>
      </c>
      <c r="H15" s="142">
        <v>0</v>
      </c>
      <c r="I15" s="141">
        <f t="shared" si="1"/>
        <v>0</v>
      </c>
      <c r="J15" s="140" t="s">
        <v>79</v>
      </c>
      <c r="K15" s="113" t="s">
        <v>78</v>
      </c>
      <c r="L15" s="113" t="s">
        <v>183</v>
      </c>
      <c r="M15" s="129" t="s">
        <v>209</v>
      </c>
    </row>
    <row r="16" spans="1:14">
      <c r="A16" s="147">
        <v>6</v>
      </c>
      <c r="B16" s="146">
        <v>453115</v>
      </c>
      <c r="C16" s="145" t="s">
        <v>377</v>
      </c>
      <c r="D16" s="145" t="s">
        <v>16</v>
      </c>
      <c r="E16" s="144">
        <v>16</v>
      </c>
      <c r="F16" s="295"/>
      <c r="G16" s="143">
        <f t="shared" si="0"/>
        <v>0</v>
      </c>
      <c r="H16" s="142">
        <v>0</v>
      </c>
      <c r="I16" s="141">
        <f t="shared" si="1"/>
        <v>0</v>
      </c>
      <c r="J16" s="140" t="s">
        <v>79</v>
      </c>
      <c r="K16" s="113" t="s">
        <v>78</v>
      </c>
      <c r="L16" s="113" t="s">
        <v>183</v>
      </c>
      <c r="M16" s="129" t="s">
        <v>209</v>
      </c>
    </row>
    <row r="17" spans="1:14">
      <c r="A17" s="147">
        <v>7</v>
      </c>
      <c r="B17" s="146">
        <v>457211</v>
      </c>
      <c r="C17" s="145" t="s">
        <v>376</v>
      </c>
      <c r="D17" s="145" t="s">
        <v>16</v>
      </c>
      <c r="E17" s="144">
        <v>3</v>
      </c>
      <c r="F17" s="295"/>
      <c r="G17" s="143">
        <f t="shared" si="0"/>
        <v>0</v>
      </c>
      <c r="H17" s="142">
        <v>0</v>
      </c>
      <c r="I17" s="141">
        <f t="shared" si="1"/>
        <v>0</v>
      </c>
      <c r="J17" s="140" t="s">
        <v>79</v>
      </c>
      <c r="K17" s="113" t="s">
        <v>78</v>
      </c>
      <c r="L17" s="113" t="s">
        <v>183</v>
      </c>
      <c r="M17" s="129" t="s">
        <v>209</v>
      </c>
    </row>
    <row r="18" spans="1:14">
      <c r="A18" s="147">
        <v>8</v>
      </c>
      <c r="B18" s="146">
        <v>457215</v>
      </c>
      <c r="C18" s="145" t="s">
        <v>375</v>
      </c>
      <c r="D18" s="145" t="s">
        <v>396</v>
      </c>
      <c r="E18" s="144">
        <v>1</v>
      </c>
      <c r="F18" s="295"/>
      <c r="G18" s="143">
        <f t="shared" si="0"/>
        <v>0</v>
      </c>
      <c r="H18" s="142">
        <v>0</v>
      </c>
      <c r="I18" s="141">
        <f t="shared" si="1"/>
        <v>0</v>
      </c>
      <c r="J18" s="140" t="s">
        <v>79</v>
      </c>
      <c r="K18" s="113" t="s">
        <v>78</v>
      </c>
      <c r="L18" s="113" t="s">
        <v>183</v>
      </c>
      <c r="M18" s="129" t="s">
        <v>209</v>
      </c>
    </row>
    <row r="19" spans="1:14">
      <c r="A19" s="147">
        <v>9</v>
      </c>
      <c r="B19" s="146">
        <v>311116</v>
      </c>
      <c r="C19" s="145" t="s">
        <v>374</v>
      </c>
      <c r="D19" s="145" t="s">
        <v>16</v>
      </c>
      <c r="E19" s="144">
        <v>366</v>
      </c>
      <c r="F19" s="295"/>
      <c r="G19" s="143">
        <f t="shared" si="0"/>
        <v>0</v>
      </c>
      <c r="H19" s="142">
        <v>0</v>
      </c>
      <c r="I19" s="141">
        <f t="shared" si="1"/>
        <v>0</v>
      </c>
      <c r="J19" s="140" t="s">
        <v>79</v>
      </c>
      <c r="K19" s="113" t="s">
        <v>78</v>
      </c>
      <c r="L19" s="113" t="s">
        <v>183</v>
      </c>
      <c r="M19" s="129" t="s">
        <v>209</v>
      </c>
    </row>
    <row r="20" spans="1:14">
      <c r="A20" s="147">
        <v>10</v>
      </c>
      <c r="B20" s="146">
        <v>311117</v>
      </c>
      <c r="C20" s="145" t="s">
        <v>407</v>
      </c>
      <c r="D20" s="145" t="s">
        <v>16</v>
      </c>
      <c r="E20" s="144">
        <v>1</v>
      </c>
      <c r="F20" s="295"/>
      <c r="G20" s="143">
        <f t="shared" si="0"/>
        <v>0</v>
      </c>
      <c r="H20" s="142">
        <v>0</v>
      </c>
      <c r="I20" s="141">
        <f t="shared" si="1"/>
        <v>0</v>
      </c>
      <c r="J20" s="140" t="s">
        <v>79</v>
      </c>
      <c r="K20" s="113" t="s">
        <v>78</v>
      </c>
      <c r="L20" s="113" t="s">
        <v>183</v>
      </c>
      <c r="M20" s="129" t="s">
        <v>209</v>
      </c>
    </row>
    <row r="21" spans="1:14">
      <c r="A21" s="147"/>
      <c r="B21" s="146"/>
      <c r="C21" s="145"/>
      <c r="D21" s="204"/>
      <c r="E21" s="144"/>
      <c r="F21" s="209"/>
      <c r="G21" s="143">
        <f t="shared" si="0"/>
        <v>0</v>
      </c>
      <c r="H21" s="142">
        <v>0</v>
      </c>
      <c r="I21" s="141">
        <f t="shared" si="1"/>
        <v>0</v>
      </c>
      <c r="J21" s="203"/>
      <c r="K21" s="113" t="s">
        <v>226</v>
      </c>
      <c r="L21" s="113" t="s">
        <v>183</v>
      </c>
      <c r="M21" s="129" t="s">
        <v>209</v>
      </c>
    </row>
    <row r="22" spans="1:14">
      <c r="A22" s="147">
        <v>11</v>
      </c>
      <c r="B22" s="146">
        <v>311201</v>
      </c>
      <c r="C22" s="145" t="s">
        <v>408</v>
      </c>
      <c r="D22" s="145" t="s">
        <v>16</v>
      </c>
      <c r="E22" s="144">
        <v>1</v>
      </c>
      <c r="F22" s="295"/>
      <c r="G22" s="143">
        <f t="shared" si="0"/>
        <v>0</v>
      </c>
      <c r="H22" s="142">
        <v>0</v>
      </c>
      <c r="I22" s="141">
        <f t="shared" si="1"/>
        <v>0</v>
      </c>
      <c r="J22" s="140" t="s">
        <v>79</v>
      </c>
      <c r="K22" s="113" t="s">
        <v>78</v>
      </c>
      <c r="L22" s="113" t="s">
        <v>183</v>
      </c>
      <c r="M22" s="129" t="s">
        <v>209</v>
      </c>
    </row>
    <row r="23" spans="1:14">
      <c r="A23" s="147"/>
      <c r="B23" s="146"/>
      <c r="C23" s="145"/>
      <c r="D23" s="204"/>
      <c r="E23" s="144"/>
      <c r="F23" s="209"/>
      <c r="G23" s="143">
        <f t="shared" si="0"/>
        <v>0</v>
      </c>
      <c r="H23" s="142">
        <v>0</v>
      </c>
      <c r="I23" s="141">
        <f t="shared" si="1"/>
        <v>0</v>
      </c>
      <c r="J23" s="203"/>
      <c r="K23" s="113" t="s">
        <v>226</v>
      </c>
      <c r="L23" s="113" t="s">
        <v>183</v>
      </c>
      <c r="M23" s="129" t="s">
        <v>209</v>
      </c>
    </row>
    <row r="24" spans="1:14">
      <c r="A24" s="147">
        <v>12</v>
      </c>
      <c r="B24" s="146">
        <v>321212</v>
      </c>
      <c r="C24" s="145" t="s">
        <v>383</v>
      </c>
      <c r="D24" s="145" t="s">
        <v>18</v>
      </c>
      <c r="E24" s="144">
        <v>315</v>
      </c>
      <c r="F24" s="295"/>
      <c r="G24" s="143">
        <f t="shared" si="0"/>
        <v>0</v>
      </c>
      <c r="H24" s="142">
        <v>0</v>
      </c>
      <c r="I24" s="141">
        <f t="shared" si="1"/>
        <v>0</v>
      </c>
      <c r="J24" s="140" t="s">
        <v>79</v>
      </c>
      <c r="K24" s="113" t="s">
        <v>78</v>
      </c>
      <c r="L24" s="113" t="s">
        <v>183</v>
      </c>
      <c r="M24" s="129" t="s">
        <v>209</v>
      </c>
      <c r="N24" s="113">
        <f>E24*F24</f>
        <v>0</v>
      </c>
    </row>
    <row r="25" spans="1:14">
      <c r="A25" s="147"/>
      <c r="B25" s="146"/>
      <c r="C25" s="148"/>
      <c r="D25" s="145"/>
      <c r="E25" s="144"/>
      <c r="F25" s="168"/>
      <c r="G25" s="143"/>
      <c r="H25" s="142"/>
      <c r="I25" s="141"/>
      <c r="J25" s="140"/>
      <c r="M25" s="129" t="s">
        <v>209</v>
      </c>
    </row>
    <row r="26" spans="1:14">
      <c r="A26" s="147"/>
      <c r="B26" s="146"/>
      <c r="C26" s="148" t="s">
        <v>368</v>
      </c>
      <c r="D26" s="145"/>
      <c r="E26" s="144"/>
      <c r="F26" s="144"/>
      <c r="G26" s="143"/>
      <c r="H26" s="142"/>
      <c r="I26" s="141"/>
      <c r="J26" s="140"/>
      <c r="L26" s="113" t="s">
        <v>153</v>
      </c>
      <c r="M26" s="129" t="s">
        <v>209</v>
      </c>
    </row>
    <row r="27" spans="1:14">
      <c r="A27" s="147">
        <v>13</v>
      </c>
      <c r="B27" s="146">
        <v>204112</v>
      </c>
      <c r="C27" s="145" t="s">
        <v>395</v>
      </c>
      <c r="D27" s="145" t="s">
        <v>18</v>
      </c>
      <c r="E27" s="144">
        <v>988</v>
      </c>
      <c r="F27" s="295"/>
      <c r="G27" s="143">
        <f t="shared" ref="G27:G35" si="2">E27*F27</f>
        <v>0</v>
      </c>
      <c r="H27" s="142">
        <v>0</v>
      </c>
      <c r="I27" s="141">
        <f t="shared" ref="I27:I35" si="3">E27*H27</f>
        <v>0</v>
      </c>
      <c r="J27" s="140" t="s">
        <v>79</v>
      </c>
      <c r="K27" s="113" t="s">
        <v>78</v>
      </c>
      <c r="L27" s="113" t="s">
        <v>153</v>
      </c>
      <c r="M27" s="129" t="s">
        <v>209</v>
      </c>
      <c r="N27" s="113">
        <f>E27*F27</f>
        <v>0</v>
      </c>
    </row>
    <row r="28" spans="1:14">
      <c r="A28" s="147">
        <v>14</v>
      </c>
      <c r="B28" s="146">
        <v>204111</v>
      </c>
      <c r="C28" s="145" t="s">
        <v>394</v>
      </c>
      <c r="D28" s="145" t="s">
        <v>18</v>
      </c>
      <c r="E28" s="144">
        <v>320</v>
      </c>
      <c r="F28" s="295"/>
      <c r="G28" s="143">
        <f t="shared" si="2"/>
        <v>0</v>
      </c>
      <c r="H28" s="142">
        <v>0</v>
      </c>
      <c r="I28" s="141">
        <f t="shared" si="3"/>
        <v>0</v>
      </c>
      <c r="J28" s="140" t="s">
        <v>79</v>
      </c>
      <c r="K28" s="113" t="s">
        <v>78</v>
      </c>
      <c r="L28" s="113" t="s">
        <v>153</v>
      </c>
      <c r="M28" s="129" t="s">
        <v>209</v>
      </c>
      <c r="N28" s="113">
        <f>E28*F28</f>
        <v>0</v>
      </c>
    </row>
    <row r="29" spans="1:14">
      <c r="A29" s="147">
        <v>15</v>
      </c>
      <c r="B29" s="146">
        <v>311331</v>
      </c>
      <c r="C29" s="145" t="s">
        <v>280</v>
      </c>
      <c r="D29" s="145" t="s">
        <v>16</v>
      </c>
      <c r="E29" s="144">
        <v>5</v>
      </c>
      <c r="F29" s="295"/>
      <c r="G29" s="143">
        <f t="shared" si="2"/>
        <v>0</v>
      </c>
      <c r="H29" s="142">
        <v>0</v>
      </c>
      <c r="I29" s="141">
        <f t="shared" si="3"/>
        <v>0</v>
      </c>
      <c r="J29" s="140" t="s">
        <v>79</v>
      </c>
      <c r="K29" s="113" t="s">
        <v>78</v>
      </c>
      <c r="L29" s="113" t="s">
        <v>153</v>
      </c>
      <c r="M29" s="129" t="s">
        <v>209</v>
      </c>
    </row>
    <row r="30" spans="1:14">
      <c r="A30" s="147">
        <v>16</v>
      </c>
      <c r="B30" s="146">
        <v>457211</v>
      </c>
      <c r="C30" s="145" t="s">
        <v>393</v>
      </c>
      <c r="D30" s="145" t="s">
        <v>16</v>
      </c>
      <c r="E30" s="144">
        <v>6</v>
      </c>
      <c r="F30" s="295"/>
      <c r="G30" s="143">
        <f t="shared" si="2"/>
        <v>0</v>
      </c>
      <c r="H30" s="142">
        <v>0</v>
      </c>
      <c r="I30" s="141">
        <f t="shared" si="3"/>
        <v>0</v>
      </c>
      <c r="J30" s="140" t="s">
        <v>79</v>
      </c>
      <c r="K30" s="113" t="s">
        <v>78</v>
      </c>
      <c r="L30" s="113" t="s">
        <v>153</v>
      </c>
      <c r="M30" s="129" t="s">
        <v>209</v>
      </c>
    </row>
    <row r="31" spans="1:14">
      <c r="A31" s="147">
        <v>17</v>
      </c>
      <c r="B31" s="146">
        <v>457221</v>
      </c>
      <c r="C31" s="145" t="s">
        <v>392</v>
      </c>
      <c r="D31" s="145" t="s">
        <v>16</v>
      </c>
      <c r="E31" s="144">
        <v>12</v>
      </c>
      <c r="F31" s="295"/>
      <c r="G31" s="143">
        <f t="shared" si="2"/>
        <v>0</v>
      </c>
      <c r="H31" s="142">
        <v>0</v>
      </c>
      <c r="I31" s="141">
        <f t="shared" si="3"/>
        <v>0</v>
      </c>
      <c r="J31" s="140" t="s">
        <v>79</v>
      </c>
      <c r="K31" s="113" t="s">
        <v>78</v>
      </c>
      <c r="L31" s="113" t="s">
        <v>153</v>
      </c>
      <c r="M31" s="129" t="s">
        <v>209</v>
      </c>
    </row>
    <row r="32" spans="1:14">
      <c r="A32" s="147">
        <v>18</v>
      </c>
      <c r="B32" s="146">
        <v>456111</v>
      </c>
      <c r="C32" s="145" t="s">
        <v>409</v>
      </c>
      <c r="D32" s="145" t="s">
        <v>16</v>
      </c>
      <c r="E32" s="144">
        <v>3</v>
      </c>
      <c r="F32" s="295"/>
      <c r="G32" s="143">
        <f t="shared" si="2"/>
        <v>0</v>
      </c>
      <c r="H32" s="142">
        <v>0</v>
      </c>
      <c r="I32" s="141">
        <f t="shared" si="3"/>
        <v>0</v>
      </c>
      <c r="J32" s="140" t="s">
        <v>79</v>
      </c>
      <c r="K32" s="113" t="s">
        <v>78</v>
      </c>
      <c r="L32" s="113" t="s">
        <v>153</v>
      </c>
      <c r="M32" s="129" t="s">
        <v>209</v>
      </c>
    </row>
    <row r="33" spans="1:14">
      <c r="A33" s="147"/>
      <c r="B33" s="146"/>
      <c r="C33" s="145"/>
      <c r="D33" s="204"/>
      <c r="E33" s="144"/>
      <c r="F33" s="209"/>
      <c r="G33" s="143">
        <f t="shared" si="2"/>
        <v>0</v>
      </c>
      <c r="H33" s="142">
        <v>0</v>
      </c>
      <c r="I33" s="141">
        <f t="shared" si="3"/>
        <v>0</v>
      </c>
      <c r="J33" s="203"/>
      <c r="K33" s="113" t="s">
        <v>226</v>
      </c>
      <c r="L33" s="113" t="s">
        <v>153</v>
      </c>
      <c r="M33" s="129" t="s">
        <v>209</v>
      </c>
    </row>
    <row r="34" spans="1:14">
      <c r="A34" s="147">
        <v>19</v>
      </c>
      <c r="B34" s="146">
        <v>413204</v>
      </c>
      <c r="C34" s="145" t="s">
        <v>391</v>
      </c>
      <c r="D34" s="145" t="s">
        <v>16</v>
      </c>
      <c r="E34" s="144">
        <v>11</v>
      </c>
      <c r="F34" s="295"/>
      <c r="G34" s="143">
        <f t="shared" si="2"/>
        <v>0</v>
      </c>
      <c r="H34" s="142">
        <v>0</v>
      </c>
      <c r="I34" s="141">
        <f t="shared" si="3"/>
        <v>0</v>
      </c>
      <c r="J34" s="140" t="s">
        <v>79</v>
      </c>
      <c r="K34" s="113" t="s">
        <v>78</v>
      </c>
      <c r="L34" s="113" t="s">
        <v>153</v>
      </c>
      <c r="M34" s="129" t="s">
        <v>209</v>
      </c>
    </row>
    <row r="35" spans="1:14">
      <c r="A35" s="147">
        <v>20</v>
      </c>
      <c r="B35" s="146">
        <v>321212</v>
      </c>
      <c r="C35" s="145" t="s">
        <v>383</v>
      </c>
      <c r="D35" s="145" t="s">
        <v>18</v>
      </c>
      <c r="E35" s="144">
        <v>230</v>
      </c>
      <c r="F35" s="295"/>
      <c r="G35" s="143">
        <f t="shared" si="2"/>
        <v>0</v>
      </c>
      <c r="H35" s="142">
        <v>0</v>
      </c>
      <c r="I35" s="141">
        <f t="shared" si="3"/>
        <v>0</v>
      </c>
      <c r="J35" s="140" t="s">
        <v>79</v>
      </c>
      <c r="K35" s="113" t="s">
        <v>78</v>
      </c>
      <c r="L35" s="113" t="s">
        <v>153</v>
      </c>
      <c r="M35" s="129" t="s">
        <v>209</v>
      </c>
      <c r="N35" s="113">
        <f>E35*F35</f>
        <v>0</v>
      </c>
    </row>
    <row r="36" spans="1:14">
      <c r="A36" s="147"/>
      <c r="B36" s="146"/>
      <c r="C36" s="148"/>
      <c r="D36" s="145"/>
      <c r="E36" s="144"/>
      <c r="F36" s="168"/>
      <c r="G36" s="143"/>
      <c r="H36" s="142"/>
      <c r="I36" s="141"/>
      <c r="J36" s="140"/>
      <c r="M36" s="129" t="s">
        <v>209</v>
      </c>
    </row>
    <row r="37" spans="1:14">
      <c r="A37" s="147"/>
      <c r="B37" s="146"/>
      <c r="C37" s="148" t="s">
        <v>360</v>
      </c>
      <c r="D37" s="145"/>
      <c r="E37" s="144"/>
      <c r="F37" s="144"/>
      <c r="G37" s="143"/>
      <c r="H37" s="142"/>
      <c r="I37" s="141"/>
      <c r="J37" s="140"/>
      <c r="L37" s="113" t="s">
        <v>124</v>
      </c>
      <c r="M37" s="129" t="s">
        <v>209</v>
      </c>
    </row>
    <row r="38" spans="1:14">
      <c r="A38" s="147">
        <v>21</v>
      </c>
      <c r="B38" s="146">
        <v>207001</v>
      </c>
      <c r="C38" s="145" t="s">
        <v>390</v>
      </c>
      <c r="D38" s="145" t="s">
        <v>18</v>
      </c>
      <c r="E38" s="144">
        <v>1268</v>
      </c>
      <c r="F38" s="295"/>
      <c r="G38" s="143">
        <f t="shared" ref="G38:G47" si="4">E38*F38</f>
        <v>0</v>
      </c>
      <c r="H38" s="142">
        <v>0</v>
      </c>
      <c r="I38" s="141">
        <f t="shared" ref="I38:I47" si="5">E38*H38</f>
        <v>0</v>
      </c>
      <c r="J38" s="140" t="s">
        <v>79</v>
      </c>
      <c r="K38" s="113" t="s">
        <v>78</v>
      </c>
      <c r="L38" s="113" t="s">
        <v>124</v>
      </c>
      <c r="M38" s="129" t="s">
        <v>209</v>
      </c>
      <c r="N38" s="113">
        <f>E38*F38</f>
        <v>0</v>
      </c>
    </row>
    <row r="39" spans="1:14">
      <c r="A39" s="147">
        <v>22</v>
      </c>
      <c r="B39" s="146">
        <v>208301</v>
      </c>
      <c r="C39" s="145" t="s">
        <v>389</v>
      </c>
      <c r="D39" s="145" t="s">
        <v>18</v>
      </c>
      <c r="E39" s="144">
        <v>668</v>
      </c>
      <c r="F39" s="295"/>
      <c r="G39" s="143">
        <f t="shared" si="4"/>
        <v>0</v>
      </c>
      <c r="H39" s="142">
        <v>0</v>
      </c>
      <c r="I39" s="141">
        <f t="shared" si="5"/>
        <v>0</v>
      </c>
      <c r="J39" s="140" t="s">
        <v>79</v>
      </c>
      <c r="K39" s="113" t="s">
        <v>78</v>
      </c>
      <c r="L39" s="113" t="s">
        <v>124</v>
      </c>
      <c r="M39" s="129" t="s">
        <v>209</v>
      </c>
      <c r="N39" s="113">
        <f>E39*F39</f>
        <v>0</v>
      </c>
    </row>
    <row r="40" spans="1:14">
      <c r="A40" s="147">
        <v>23</v>
      </c>
      <c r="B40" s="146">
        <v>311116</v>
      </c>
      <c r="C40" s="145" t="s">
        <v>359</v>
      </c>
      <c r="D40" s="145" t="s">
        <v>16</v>
      </c>
      <c r="E40" s="144">
        <v>6</v>
      </c>
      <c r="F40" s="295"/>
      <c r="G40" s="143">
        <f t="shared" si="4"/>
        <v>0</v>
      </c>
      <c r="H40" s="142">
        <v>0</v>
      </c>
      <c r="I40" s="141">
        <f t="shared" si="5"/>
        <v>0</v>
      </c>
      <c r="J40" s="140" t="s">
        <v>79</v>
      </c>
      <c r="K40" s="113" t="s">
        <v>78</v>
      </c>
      <c r="L40" s="113" t="s">
        <v>124</v>
      </c>
      <c r="M40" s="129" t="s">
        <v>209</v>
      </c>
    </row>
    <row r="41" spans="1:14">
      <c r="A41" s="147">
        <v>24</v>
      </c>
      <c r="B41" s="146">
        <v>450600</v>
      </c>
      <c r="C41" s="145" t="s">
        <v>358</v>
      </c>
      <c r="D41" s="145" t="s">
        <v>16</v>
      </c>
      <c r="E41" s="144">
        <v>6</v>
      </c>
      <c r="F41" s="295"/>
      <c r="G41" s="143">
        <f t="shared" si="4"/>
        <v>0</v>
      </c>
      <c r="H41" s="142">
        <v>0</v>
      </c>
      <c r="I41" s="141">
        <f t="shared" si="5"/>
        <v>0</v>
      </c>
      <c r="J41" s="140" t="s">
        <v>79</v>
      </c>
      <c r="K41" s="113" t="s">
        <v>78</v>
      </c>
      <c r="L41" s="113" t="s">
        <v>124</v>
      </c>
      <c r="M41" s="129" t="s">
        <v>209</v>
      </c>
    </row>
    <row r="42" spans="1:14">
      <c r="A42" s="147">
        <v>25</v>
      </c>
      <c r="B42" s="146">
        <v>409011</v>
      </c>
      <c r="C42" s="145" t="s">
        <v>357</v>
      </c>
      <c r="D42" s="145" t="s">
        <v>16</v>
      </c>
      <c r="E42" s="144">
        <v>66</v>
      </c>
      <c r="F42" s="295"/>
      <c r="G42" s="143">
        <f t="shared" si="4"/>
        <v>0</v>
      </c>
      <c r="H42" s="142">
        <v>0</v>
      </c>
      <c r="I42" s="141">
        <f t="shared" si="5"/>
        <v>0</v>
      </c>
      <c r="J42" s="140" t="s">
        <v>79</v>
      </c>
      <c r="K42" s="113" t="s">
        <v>78</v>
      </c>
      <c r="L42" s="113" t="s">
        <v>124</v>
      </c>
      <c r="M42" s="129" t="s">
        <v>209</v>
      </c>
    </row>
    <row r="43" spans="1:14">
      <c r="A43" s="147">
        <v>26</v>
      </c>
      <c r="B43" s="146">
        <v>450602</v>
      </c>
      <c r="C43" s="145" t="s">
        <v>356</v>
      </c>
      <c r="D43" s="145" t="s">
        <v>16</v>
      </c>
      <c r="E43" s="144">
        <v>66</v>
      </c>
      <c r="F43" s="295"/>
      <c r="G43" s="143">
        <f t="shared" si="4"/>
        <v>0</v>
      </c>
      <c r="H43" s="142">
        <v>0</v>
      </c>
      <c r="I43" s="141">
        <f t="shared" si="5"/>
        <v>0</v>
      </c>
      <c r="J43" s="140" t="s">
        <v>79</v>
      </c>
      <c r="K43" s="113" t="s">
        <v>78</v>
      </c>
      <c r="L43" s="113" t="s">
        <v>124</v>
      </c>
      <c r="M43" s="129" t="s">
        <v>209</v>
      </c>
    </row>
    <row r="44" spans="1:14">
      <c r="A44" s="147">
        <v>27</v>
      </c>
      <c r="B44" s="146">
        <v>456112</v>
      </c>
      <c r="C44" s="145" t="s">
        <v>388</v>
      </c>
      <c r="D44" s="145" t="s">
        <v>16</v>
      </c>
      <c r="E44" s="144">
        <v>6</v>
      </c>
      <c r="F44" s="295"/>
      <c r="G44" s="143">
        <f t="shared" si="4"/>
        <v>0</v>
      </c>
      <c r="H44" s="142">
        <v>0</v>
      </c>
      <c r="I44" s="141">
        <f t="shared" si="5"/>
        <v>0</v>
      </c>
      <c r="J44" s="140" t="s">
        <v>79</v>
      </c>
      <c r="K44" s="113" t="s">
        <v>78</v>
      </c>
      <c r="L44" s="113" t="s">
        <v>124</v>
      </c>
      <c r="M44" s="129" t="s">
        <v>209</v>
      </c>
    </row>
    <row r="45" spans="1:14">
      <c r="A45" s="147">
        <v>28</v>
      </c>
      <c r="B45" s="146">
        <v>340112</v>
      </c>
      <c r="C45" s="145" t="s">
        <v>387</v>
      </c>
      <c r="D45" s="145" t="s">
        <v>16</v>
      </c>
      <c r="E45" s="144">
        <v>1</v>
      </c>
      <c r="F45" s="295"/>
      <c r="G45" s="143">
        <f t="shared" si="4"/>
        <v>0</v>
      </c>
      <c r="H45" s="142">
        <v>0</v>
      </c>
      <c r="I45" s="141">
        <f t="shared" si="5"/>
        <v>0</v>
      </c>
      <c r="J45" s="140" t="s">
        <v>79</v>
      </c>
      <c r="K45" s="113" t="s">
        <v>78</v>
      </c>
      <c r="L45" s="113" t="s">
        <v>124</v>
      </c>
      <c r="M45" s="129" t="s">
        <v>209</v>
      </c>
    </row>
    <row r="46" spans="1:14">
      <c r="A46" s="147">
        <v>29</v>
      </c>
      <c r="B46" s="146">
        <v>311115</v>
      </c>
      <c r="C46" s="145" t="s">
        <v>287</v>
      </c>
      <c r="D46" s="145" t="s">
        <v>16</v>
      </c>
      <c r="E46" s="144">
        <v>56</v>
      </c>
      <c r="F46" s="295"/>
      <c r="G46" s="143">
        <f t="shared" si="4"/>
        <v>0</v>
      </c>
      <c r="H46" s="142">
        <v>0</v>
      </c>
      <c r="I46" s="141">
        <f t="shared" si="5"/>
        <v>0</v>
      </c>
      <c r="J46" s="140" t="s">
        <v>79</v>
      </c>
      <c r="K46" s="113" t="s">
        <v>78</v>
      </c>
      <c r="L46" s="113" t="s">
        <v>124</v>
      </c>
      <c r="M46" s="129" t="s">
        <v>209</v>
      </c>
    </row>
    <row r="47" spans="1:14">
      <c r="A47" s="147">
        <v>30</v>
      </c>
      <c r="B47" s="146">
        <v>321212</v>
      </c>
      <c r="C47" s="145" t="s">
        <v>383</v>
      </c>
      <c r="D47" s="145" t="s">
        <v>18</v>
      </c>
      <c r="E47" s="144">
        <v>315</v>
      </c>
      <c r="F47" s="295"/>
      <c r="G47" s="143">
        <f t="shared" si="4"/>
        <v>0</v>
      </c>
      <c r="H47" s="142">
        <v>0</v>
      </c>
      <c r="I47" s="141">
        <f t="shared" si="5"/>
        <v>0</v>
      </c>
      <c r="J47" s="140" t="s">
        <v>79</v>
      </c>
      <c r="K47" s="113" t="s">
        <v>78</v>
      </c>
      <c r="L47" s="113" t="s">
        <v>124</v>
      </c>
      <c r="M47" s="129" t="s">
        <v>209</v>
      </c>
      <c r="N47" s="113">
        <f>E47*F47</f>
        <v>0</v>
      </c>
    </row>
    <row r="48" spans="1:14">
      <c r="A48" s="147"/>
      <c r="B48" s="146"/>
      <c r="C48" s="148"/>
      <c r="D48" s="145"/>
      <c r="E48" s="144"/>
      <c r="F48" s="168"/>
      <c r="G48" s="143"/>
      <c r="H48" s="142"/>
      <c r="I48" s="141"/>
      <c r="J48" s="140"/>
      <c r="M48" s="129" t="s">
        <v>209</v>
      </c>
    </row>
    <row r="49" spans="1:14">
      <c r="A49" s="147"/>
      <c r="B49" s="146"/>
      <c r="C49" s="148" t="s">
        <v>350</v>
      </c>
      <c r="D49" s="145"/>
      <c r="E49" s="144"/>
      <c r="F49" s="144"/>
      <c r="G49" s="143"/>
      <c r="H49" s="142"/>
      <c r="I49" s="141"/>
      <c r="J49" s="140"/>
      <c r="L49" s="113" t="s">
        <v>74</v>
      </c>
      <c r="M49" s="129" t="s">
        <v>209</v>
      </c>
    </row>
    <row r="50" spans="1:14">
      <c r="A50" s="147">
        <v>31</v>
      </c>
      <c r="B50" s="146">
        <v>130105</v>
      </c>
      <c r="C50" s="145" t="s">
        <v>386</v>
      </c>
      <c r="D50" s="145" t="s">
        <v>18</v>
      </c>
      <c r="E50" s="144">
        <v>786</v>
      </c>
      <c r="F50" s="295"/>
      <c r="G50" s="143">
        <f t="shared" ref="G50:G57" si="6">E50*F50</f>
        <v>0</v>
      </c>
      <c r="H50" s="142">
        <v>0</v>
      </c>
      <c r="I50" s="141">
        <f t="shared" ref="I50:I57" si="7">E50*H50</f>
        <v>0</v>
      </c>
      <c r="J50" s="140" t="s">
        <v>79</v>
      </c>
      <c r="K50" s="113" t="s">
        <v>78</v>
      </c>
      <c r="L50" s="113" t="s">
        <v>74</v>
      </c>
      <c r="M50" s="129" t="s">
        <v>209</v>
      </c>
      <c r="N50" s="113">
        <f>E50*F50</f>
        <v>0</v>
      </c>
    </row>
    <row r="51" spans="1:14">
      <c r="A51" s="147">
        <v>32</v>
      </c>
      <c r="B51" s="146">
        <v>101105</v>
      </c>
      <c r="C51" s="145" t="s">
        <v>268</v>
      </c>
      <c r="D51" s="145" t="s">
        <v>18</v>
      </c>
      <c r="E51" s="144">
        <v>180</v>
      </c>
      <c r="F51" s="295"/>
      <c r="G51" s="143">
        <f t="shared" si="6"/>
        <v>0</v>
      </c>
      <c r="H51" s="142">
        <v>0</v>
      </c>
      <c r="I51" s="141">
        <f t="shared" si="7"/>
        <v>0</v>
      </c>
      <c r="J51" s="140" t="s">
        <v>79</v>
      </c>
      <c r="K51" s="113" t="s">
        <v>78</v>
      </c>
      <c r="L51" s="113" t="s">
        <v>74</v>
      </c>
      <c r="M51" s="129" t="s">
        <v>209</v>
      </c>
      <c r="N51" s="113">
        <f>E51*F51</f>
        <v>0</v>
      </c>
    </row>
    <row r="52" spans="1:14">
      <c r="A52" s="147">
        <v>33</v>
      </c>
      <c r="B52" s="146">
        <v>456621</v>
      </c>
      <c r="C52" s="145" t="s">
        <v>385</v>
      </c>
      <c r="D52" s="145" t="s">
        <v>16</v>
      </c>
      <c r="E52" s="144">
        <v>39</v>
      </c>
      <c r="F52" s="295"/>
      <c r="G52" s="143">
        <f t="shared" si="6"/>
        <v>0</v>
      </c>
      <c r="H52" s="142">
        <v>0</v>
      </c>
      <c r="I52" s="141">
        <f t="shared" si="7"/>
        <v>0</v>
      </c>
      <c r="J52" s="140" t="s">
        <v>79</v>
      </c>
      <c r="K52" s="113" t="s">
        <v>78</v>
      </c>
      <c r="L52" s="113" t="s">
        <v>74</v>
      </c>
      <c r="M52" s="129" t="s">
        <v>209</v>
      </c>
    </row>
    <row r="53" spans="1:14">
      <c r="A53" s="147">
        <v>34</v>
      </c>
      <c r="B53" s="146">
        <v>456621</v>
      </c>
      <c r="C53" s="145" t="s">
        <v>346</v>
      </c>
      <c r="D53" s="145" t="s">
        <v>16</v>
      </c>
      <c r="E53" s="144">
        <v>61</v>
      </c>
      <c r="F53" s="295"/>
      <c r="G53" s="143">
        <f t="shared" si="6"/>
        <v>0</v>
      </c>
      <c r="H53" s="142">
        <v>0</v>
      </c>
      <c r="I53" s="141">
        <f t="shared" si="7"/>
        <v>0</v>
      </c>
      <c r="J53" s="140" t="s">
        <v>79</v>
      </c>
      <c r="K53" s="113" t="s">
        <v>78</v>
      </c>
      <c r="L53" s="113" t="s">
        <v>74</v>
      </c>
      <c r="M53" s="129" t="s">
        <v>209</v>
      </c>
    </row>
    <row r="54" spans="1:14">
      <c r="A54" s="147">
        <v>35</v>
      </c>
      <c r="B54" s="146">
        <v>457516</v>
      </c>
      <c r="C54" s="145" t="s">
        <v>345</v>
      </c>
      <c r="D54" s="145" t="s">
        <v>16</v>
      </c>
      <c r="E54" s="144">
        <v>3</v>
      </c>
      <c r="F54" s="295"/>
      <c r="G54" s="143">
        <f t="shared" si="6"/>
        <v>0</v>
      </c>
      <c r="H54" s="142">
        <v>0</v>
      </c>
      <c r="I54" s="141">
        <f t="shared" si="7"/>
        <v>0</v>
      </c>
      <c r="J54" s="140" t="s">
        <v>79</v>
      </c>
      <c r="K54" s="113" t="s">
        <v>78</v>
      </c>
      <c r="L54" s="113" t="s">
        <v>74</v>
      </c>
      <c r="M54" s="129" t="s">
        <v>209</v>
      </c>
    </row>
    <row r="55" spans="1:14">
      <c r="A55" s="147">
        <v>36</v>
      </c>
      <c r="B55" s="146">
        <v>457516</v>
      </c>
      <c r="C55" s="145" t="s">
        <v>384</v>
      </c>
      <c r="D55" s="145" t="s">
        <v>16</v>
      </c>
      <c r="E55" s="144">
        <v>3</v>
      </c>
      <c r="F55" s="295"/>
      <c r="G55" s="143">
        <f t="shared" si="6"/>
        <v>0</v>
      </c>
      <c r="H55" s="142">
        <v>0</v>
      </c>
      <c r="I55" s="141">
        <f t="shared" si="7"/>
        <v>0</v>
      </c>
      <c r="J55" s="140" t="s">
        <v>79</v>
      </c>
      <c r="K55" s="113" t="s">
        <v>78</v>
      </c>
      <c r="L55" s="113" t="s">
        <v>74</v>
      </c>
      <c r="M55" s="129" t="s">
        <v>209</v>
      </c>
    </row>
    <row r="56" spans="1:14">
      <c r="A56" s="147">
        <v>37</v>
      </c>
      <c r="B56" s="146">
        <v>311116</v>
      </c>
      <c r="C56" s="145" t="s">
        <v>286</v>
      </c>
      <c r="D56" s="145" t="s">
        <v>16</v>
      </c>
      <c r="E56" s="144">
        <v>39</v>
      </c>
      <c r="F56" s="295"/>
      <c r="G56" s="143">
        <f t="shared" si="6"/>
        <v>0</v>
      </c>
      <c r="H56" s="142">
        <v>0</v>
      </c>
      <c r="I56" s="141">
        <f t="shared" si="7"/>
        <v>0</v>
      </c>
      <c r="J56" s="140" t="s">
        <v>79</v>
      </c>
      <c r="K56" s="113" t="s">
        <v>78</v>
      </c>
      <c r="L56" s="113" t="s">
        <v>74</v>
      </c>
      <c r="M56" s="129" t="s">
        <v>209</v>
      </c>
    </row>
    <row r="57" spans="1:14">
      <c r="A57" s="147">
        <v>38</v>
      </c>
      <c r="B57" s="146">
        <v>321212</v>
      </c>
      <c r="C57" s="145" t="s">
        <v>383</v>
      </c>
      <c r="D57" s="145" t="s">
        <v>18</v>
      </c>
      <c r="E57" s="144">
        <v>130</v>
      </c>
      <c r="F57" s="295"/>
      <c r="G57" s="143">
        <f t="shared" si="6"/>
        <v>0</v>
      </c>
      <c r="H57" s="142">
        <v>0</v>
      </c>
      <c r="I57" s="141">
        <f t="shared" si="7"/>
        <v>0</v>
      </c>
      <c r="J57" s="140" t="s">
        <v>79</v>
      </c>
      <c r="K57" s="113" t="s">
        <v>78</v>
      </c>
      <c r="L57" s="113" t="s">
        <v>74</v>
      </c>
      <c r="M57" s="129" t="s">
        <v>209</v>
      </c>
      <c r="N57" s="113">
        <f>E57*F57</f>
        <v>0</v>
      </c>
    </row>
    <row r="58" spans="1:14" ht="15.75" thickBot="1">
      <c r="A58" s="139"/>
      <c r="B58" s="138"/>
      <c r="C58" s="137"/>
      <c r="D58" s="136"/>
      <c r="E58" s="135"/>
      <c r="F58" s="134"/>
      <c r="G58" s="133"/>
      <c r="H58" s="132"/>
      <c r="I58" s="131"/>
      <c r="J58" s="130"/>
      <c r="M58" s="129" t="s">
        <v>209</v>
      </c>
    </row>
    <row r="59" spans="1:14" s="120" customFormat="1" ht="14.25">
      <c r="A59" s="167"/>
      <c r="B59" s="166"/>
      <c r="C59" s="165" t="s">
        <v>73</v>
      </c>
      <c r="D59" s="165"/>
      <c r="E59" s="164"/>
      <c r="F59" s="164"/>
      <c r="G59" s="163">
        <f>SUM(G10:G58)</f>
        <v>0</v>
      </c>
      <c r="H59" s="162"/>
      <c r="I59" s="161">
        <f>SUM(I10:I58)</f>
        <v>0</v>
      </c>
      <c r="J59" s="160"/>
      <c r="M59" s="159" t="s">
        <v>209</v>
      </c>
      <c r="N59" s="120">
        <f>SUM(N7:N58)</f>
        <v>0</v>
      </c>
    </row>
    <row r="60" spans="1:14" s="149" customFormat="1" ht="20.100000000000001" customHeight="1">
      <c r="A60" s="158" t="s">
        <v>205</v>
      </c>
      <c r="B60" s="157"/>
      <c r="C60" s="156"/>
      <c r="D60" s="156"/>
      <c r="E60" s="155"/>
      <c r="F60" s="155"/>
      <c r="G60" s="154"/>
      <c r="H60" s="153"/>
      <c r="I60" s="152"/>
      <c r="J60" s="151"/>
      <c r="M60" s="150"/>
    </row>
    <row r="61" spans="1:14">
      <c r="A61" s="147"/>
      <c r="B61" s="146"/>
      <c r="C61" s="148" t="s">
        <v>382</v>
      </c>
      <c r="D61" s="145"/>
      <c r="E61" s="144"/>
      <c r="F61" s="144"/>
      <c r="G61" s="143"/>
      <c r="H61" s="142"/>
      <c r="I61" s="141"/>
      <c r="J61" s="140"/>
      <c r="L61" s="113" t="s">
        <v>183</v>
      </c>
      <c r="M61" s="129" t="s">
        <v>100</v>
      </c>
    </row>
    <row r="62" spans="1:14">
      <c r="A62" s="147">
        <v>39</v>
      </c>
      <c r="B62" s="146">
        <v>210010301</v>
      </c>
      <c r="C62" s="145" t="s">
        <v>196</v>
      </c>
      <c r="D62" s="145" t="s">
        <v>16</v>
      </c>
      <c r="E62" s="144">
        <v>165</v>
      </c>
      <c r="F62" s="295"/>
      <c r="G62" s="143">
        <f t="shared" ref="G62:G76" si="8">E62*F62</f>
        <v>0</v>
      </c>
      <c r="H62" s="142"/>
      <c r="I62" s="141"/>
      <c r="J62" s="140" t="s">
        <v>79</v>
      </c>
      <c r="L62" s="113" t="s">
        <v>183</v>
      </c>
      <c r="M62" s="129" t="s">
        <v>100</v>
      </c>
    </row>
    <row r="63" spans="1:14">
      <c r="A63" s="147">
        <v>40</v>
      </c>
      <c r="B63" s="146">
        <v>210950321</v>
      </c>
      <c r="C63" s="145" t="s">
        <v>381</v>
      </c>
      <c r="D63" s="145" t="s">
        <v>18</v>
      </c>
      <c r="E63" s="144">
        <v>18900</v>
      </c>
      <c r="F63" s="295"/>
      <c r="G63" s="143">
        <f t="shared" si="8"/>
        <v>0</v>
      </c>
      <c r="H63" s="142"/>
      <c r="I63" s="141"/>
      <c r="J63" s="140" t="s">
        <v>79</v>
      </c>
      <c r="L63" s="113" t="s">
        <v>183</v>
      </c>
      <c r="M63" s="129" t="s">
        <v>100</v>
      </c>
    </row>
    <row r="64" spans="1:14">
      <c r="A64" s="147">
        <v>41</v>
      </c>
      <c r="B64" s="146">
        <v>210860281</v>
      </c>
      <c r="C64" s="145" t="s">
        <v>380</v>
      </c>
      <c r="D64" s="145" t="s">
        <v>16</v>
      </c>
      <c r="E64" s="144">
        <v>72</v>
      </c>
      <c r="F64" s="295"/>
      <c r="G64" s="143">
        <f t="shared" si="8"/>
        <v>0</v>
      </c>
      <c r="H64" s="142"/>
      <c r="I64" s="141"/>
      <c r="J64" s="140" t="s">
        <v>79</v>
      </c>
      <c r="L64" s="113" t="s">
        <v>183</v>
      </c>
      <c r="M64" s="129" t="s">
        <v>100</v>
      </c>
    </row>
    <row r="65" spans="1:13">
      <c r="A65" s="147">
        <v>42</v>
      </c>
      <c r="B65" s="146">
        <v>210111312</v>
      </c>
      <c r="C65" s="145" t="s">
        <v>379</v>
      </c>
      <c r="D65" s="145" t="s">
        <v>16</v>
      </c>
      <c r="E65" s="144">
        <v>128</v>
      </c>
      <c r="F65" s="295"/>
      <c r="G65" s="143">
        <f t="shared" si="8"/>
        <v>0</v>
      </c>
      <c r="H65" s="142"/>
      <c r="I65" s="141"/>
      <c r="J65" s="140" t="s">
        <v>79</v>
      </c>
      <c r="L65" s="113" t="s">
        <v>183</v>
      </c>
      <c r="M65" s="129" t="s">
        <v>100</v>
      </c>
    </row>
    <row r="66" spans="1:13">
      <c r="A66" s="147">
        <v>43</v>
      </c>
      <c r="B66" s="146">
        <v>210140481</v>
      </c>
      <c r="C66" s="145" t="s">
        <v>378</v>
      </c>
      <c r="D66" s="145" t="s">
        <v>16</v>
      </c>
      <c r="E66" s="144">
        <v>16</v>
      </c>
      <c r="F66" s="295"/>
      <c r="G66" s="143">
        <f t="shared" si="8"/>
        <v>0</v>
      </c>
      <c r="H66" s="142"/>
      <c r="I66" s="141"/>
      <c r="J66" s="140" t="s">
        <v>79</v>
      </c>
      <c r="L66" s="113" t="s">
        <v>183</v>
      </c>
      <c r="M66" s="129" t="s">
        <v>100</v>
      </c>
    </row>
    <row r="67" spans="1:13">
      <c r="A67" s="147">
        <v>44</v>
      </c>
      <c r="B67" s="146">
        <v>210140481</v>
      </c>
      <c r="C67" s="145" t="s">
        <v>377</v>
      </c>
      <c r="D67" s="145" t="s">
        <v>16</v>
      </c>
      <c r="E67" s="144">
        <v>16</v>
      </c>
      <c r="F67" s="295"/>
      <c r="G67" s="143">
        <f t="shared" si="8"/>
        <v>0</v>
      </c>
      <c r="H67" s="142"/>
      <c r="I67" s="141"/>
      <c r="J67" s="140" t="s">
        <v>79</v>
      </c>
      <c r="L67" s="113" t="s">
        <v>183</v>
      </c>
      <c r="M67" s="129" t="s">
        <v>100</v>
      </c>
    </row>
    <row r="68" spans="1:13">
      <c r="A68" s="147">
        <v>45</v>
      </c>
      <c r="B68" s="146">
        <v>210140621</v>
      </c>
      <c r="C68" s="145" t="s">
        <v>376</v>
      </c>
      <c r="D68" s="145" t="s">
        <v>16</v>
      </c>
      <c r="E68" s="144">
        <v>2</v>
      </c>
      <c r="F68" s="295"/>
      <c r="G68" s="143">
        <f t="shared" si="8"/>
        <v>0</v>
      </c>
      <c r="H68" s="142"/>
      <c r="I68" s="141"/>
      <c r="J68" s="140" t="s">
        <v>79</v>
      </c>
      <c r="L68" s="113" t="s">
        <v>183</v>
      </c>
      <c r="M68" s="129" t="s">
        <v>100</v>
      </c>
    </row>
    <row r="69" spans="1:13">
      <c r="A69" s="147">
        <v>46</v>
      </c>
      <c r="B69" s="146">
        <v>210140631</v>
      </c>
      <c r="C69" s="145" t="s">
        <v>375</v>
      </c>
      <c r="D69" s="145" t="s">
        <v>16</v>
      </c>
      <c r="E69" s="144">
        <v>1</v>
      </c>
      <c r="F69" s="295"/>
      <c r="G69" s="143">
        <f t="shared" si="8"/>
        <v>0</v>
      </c>
      <c r="H69" s="142"/>
      <c r="I69" s="141"/>
      <c r="J69" s="140" t="s">
        <v>79</v>
      </c>
      <c r="L69" s="113" t="s">
        <v>183</v>
      </c>
      <c r="M69" s="129" t="s">
        <v>100</v>
      </c>
    </row>
    <row r="70" spans="1:13">
      <c r="A70" s="147">
        <v>47</v>
      </c>
      <c r="B70" s="146">
        <v>210010311</v>
      </c>
      <c r="C70" s="145" t="s">
        <v>374</v>
      </c>
      <c r="D70" s="145" t="s">
        <v>16</v>
      </c>
      <c r="E70" s="144">
        <v>366</v>
      </c>
      <c r="F70" s="295"/>
      <c r="G70" s="143">
        <f t="shared" si="8"/>
        <v>0</v>
      </c>
      <c r="H70" s="142"/>
      <c r="I70" s="141"/>
      <c r="J70" s="140" t="s">
        <v>79</v>
      </c>
      <c r="L70" s="113" t="s">
        <v>183</v>
      </c>
      <c r="M70" s="129" t="s">
        <v>100</v>
      </c>
    </row>
    <row r="71" spans="1:13">
      <c r="A71" s="147">
        <v>48</v>
      </c>
      <c r="B71" s="146">
        <v>210010321</v>
      </c>
      <c r="C71" s="145" t="s">
        <v>373</v>
      </c>
      <c r="D71" s="145" t="s">
        <v>16</v>
      </c>
      <c r="E71" s="144">
        <v>1</v>
      </c>
      <c r="F71" s="295"/>
      <c r="G71" s="143">
        <f t="shared" si="8"/>
        <v>0</v>
      </c>
      <c r="H71" s="142"/>
      <c r="I71" s="141"/>
      <c r="J71" s="140" t="s">
        <v>79</v>
      </c>
      <c r="L71" s="113" t="s">
        <v>183</v>
      </c>
      <c r="M71" s="129" t="s">
        <v>100</v>
      </c>
    </row>
    <row r="72" spans="1:13">
      <c r="A72" s="147">
        <v>49</v>
      </c>
      <c r="B72" s="146">
        <v>210010301</v>
      </c>
      <c r="C72" s="145" t="s">
        <v>372</v>
      </c>
      <c r="D72" s="145" t="s">
        <v>16</v>
      </c>
      <c r="E72" s="144">
        <v>1</v>
      </c>
      <c r="F72" s="295"/>
      <c r="G72" s="143">
        <f t="shared" si="8"/>
        <v>0</v>
      </c>
      <c r="H72" s="142"/>
      <c r="I72" s="141"/>
      <c r="J72" s="140" t="s">
        <v>79</v>
      </c>
      <c r="L72" s="113" t="s">
        <v>183</v>
      </c>
      <c r="M72" s="129" t="s">
        <v>100</v>
      </c>
    </row>
    <row r="73" spans="1:13">
      <c r="A73" s="147">
        <v>50</v>
      </c>
      <c r="B73" s="146">
        <v>210021001</v>
      </c>
      <c r="C73" s="145" t="s">
        <v>371</v>
      </c>
      <c r="D73" s="145" t="s">
        <v>16</v>
      </c>
      <c r="E73" s="144">
        <v>366</v>
      </c>
      <c r="F73" s="295"/>
      <c r="G73" s="143">
        <f t="shared" si="8"/>
        <v>0</v>
      </c>
      <c r="H73" s="142"/>
      <c r="I73" s="141"/>
      <c r="J73" s="140" t="s">
        <v>79</v>
      </c>
      <c r="K73" s="113" t="s">
        <v>78</v>
      </c>
      <c r="L73" s="113" t="s">
        <v>183</v>
      </c>
      <c r="M73" s="129" t="s">
        <v>100</v>
      </c>
    </row>
    <row r="74" spans="1:13">
      <c r="A74" s="147">
        <v>51</v>
      </c>
      <c r="B74" s="146">
        <v>210021002</v>
      </c>
      <c r="C74" s="145" t="s">
        <v>370</v>
      </c>
      <c r="D74" s="145" t="s">
        <v>16</v>
      </c>
      <c r="E74" s="144">
        <v>366</v>
      </c>
      <c r="F74" s="295"/>
      <c r="G74" s="143">
        <f t="shared" si="8"/>
        <v>0</v>
      </c>
      <c r="H74" s="142"/>
      <c r="I74" s="141"/>
      <c r="J74" s="140" t="s">
        <v>79</v>
      </c>
      <c r="K74" s="113" t="s">
        <v>78</v>
      </c>
      <c r="L74" s="113" t="s">
        <v>183</v>
      </c>
      <c r="M74" s="129" t="s">
        <v>100</v>
      </c>
    </row>
    <row r="75" spans="1:13">
      <c r="A75" s="147">
        <v>52</v>
      </c>
      <c r="B75" s="146">
        <v>210021003</v>
      </c>
      <c r="C75" s="145" t="s">
        <v>369</v>
      </c>
      <c r="D75" s="145" t="s">
        <v>16</v>
      </c>
      <c r="E75" s="144">
        <v>366</v>
      </c>
      <c r="F75" s="295"/>
      <c r="G75" s="143">
        <f t="shared" si="8"/>
        <v>0</v>
      </c>
      <c r="H75" s="142"/>
      <c r="I75" s="141"/>
      <c r="J75" s="140" t="s">
        <v>79</v>
      </c>
      <c r="K75" s="113" t="s">
        <v>78</v>
      </c>
      <c r="L75" s="113" t="s">
        <v>183</v>
      </c>
      <c r="M75" s="129" t="s">
        <v>100</v>
      </c>
    </row>
    <row r="76" spans="1:13">
      <c r="A76" s="147">
        <v>53</v>
      </c>
      <c r="B76" s="146">
        <v>210010002</v>
      </c>
      <c r="C76" s="145" t="s">
        <v>203</v>
      </c>
      <c r="D76" s="145" t="s">
        <v>18</v>
      </c>
      <c r="E76" s="144">
        <v>315</v>
      </c>
      <c r="F76" s="295"/>
      <c r="G76" s="143">
        <f t="shared" si="8"/>
        <v>0</v>
      </c>
      <c r="H76" s="142"/>
      <c r="I76" s="141"/>
      <c r="J76" s="140" t="s">
        <v>79</v>
      </c>
      <c r="L76" s="113" t="s">
        <v>183</v>
      </c>
      <c r="M76" s="129" t="s">
        <v>100</v>
      </c>
    </row>
    <row r="77" spans="1:13">
      <c r="A77" s="147"/>
      <c r="B77" s="146"/>
      <c r="C77" s="148"/>
      <c r="D77" s="145"/>
      <c r="E77" s="144"/>
      <c r="F77" s="168"/>
      <c r="G77" s="143"/>
      <c r="H77" s="142"/>
      <c r="I77" s="141"/>
      <c r="J77" s="140"/>
      <c r="M77" s="129" t="s">
        <v>100</v>
      </c>
    </row>
    <row r="78" spans="1:13">
      <c r="A78" s="147"/>
      <c r="B78" s="146"/>
      <c r="C78" s="148" t="s">
        <v>368</v>
      </c>
      <c r="D78" s="145"/>
      <c r="E78" s="144"/>
      <c r="F78" s="144"/>
      <c r="G78" s="143"/>
      <c r="H78" s="142"/>
      <c r="I78" s="141"/>
      <c r="J78" s="140"/>
      <c r="L78" s="113" t="s">
        <v>153</v>
      </c>
      <c r="M78" s="129" t="s">
        <v>100</v>
      </c>
    </row>
    <row r="79" spans="1:13">
      <c r="A79" s="147">
        <v>54</v>
      </c>
      <c r="B79" s="146">
        <v>210860281</v>
      </c>
      <c r="C79" s="145" t="s">
        <v>367</v>
      </c>
      <c r="D79" s="145" t="s">
        <v>18</v>
      </c>
      <c r="E79" s="144">
        <v>988</v>
      </c>
      <c r="F79" s="295"/>
      <c r="G79" s="143">
        <f t="shared" ref="G79:G87" si="9">E79*F79</f>
        <v>0</v>
      </c>
      <c r="H79" s="142"/>
      <c r="I79" s="141"/>
      <c r="J79" s="140" t="s">
        <v>79</v>
      </c>
      <c r="L79" s="113" t="s">
        <v>153</v>
      </c>
      <c r="M79" s="129" t="s">
        <v>100</v>
      </c>
    </row>
    <row r="80" spans="1:13">
      <c r="A80" s="147">
        <v>55</v>
      </c>
      <c r="B80" s="146">
        <v>210860281</v>
      </c>
      <c r="C80" s="145" t="s">
        <v>366</v>
      </c>
      <c r="D80" s="145" t="s">
        <v>18</v>
      </c>
      <c r="E80" s="144">
        <v>320</v>
      </c>
      <c r="F80" s="295"/>
      <c r="G80" s="143">
        <f t="shared" si="9"/>
        <v>0</v>
      </c>
      <c r="H80" s="142"/>
      <c r="I80" s="141"/>
      <c r="J80" s="140" t="s">
        <v>79</v>
      </c>
      <c r="L80" s="113" t="s">
        <v>153</v>
      </c>
      <c r="M80" s="129" t="s">
        <v>100</v>
      </c>
    </row>
    <row r="81" spans="1:13">
      <c r="A81" s="147">
        <v>56</v>
      </c>
      <c r="B81" s="146">
        <v>210010315</v>
      </c>
      <c r="C81" s="145" t="s">
        <v>190</v>
      </c>
      <c r="D81" s="145" t="s">
        <v>16</v>
      </c>
      <c r="E81" s="144">
        <v>5</v>
      </c>
      <c r="F81" s="295"/>
      <c r="G81" s="143">
        <f t="shared" si="9"/>
        <v>0</v>
      </c>
      <c r="H81" s="142"/>
      <c r="I81" s="141"/>
      <c r="J81" s="140" t="s">
        <v>79</v>
      </c>
      <c r="L81" s="113" t="s">
        <v>153</v>
      </c>
      <c r="M81" s="129" t="s">
        <v>100</v>
      </c>
    </row>
    <row r="82" spans="1:13">
      <c r="A82" s="147">
        <v>57</v>
      </c>
      <c r="B82" s="146">
        <v>210140621</v>
      </c>
      <c r="C82" s="145" t="s">
        <v>365</v>
      </c>
      <c r="D82" s="145" t="s">
        <v>16</v>
      </c>
      <c r="E82" s="144">
        <v>6</v>
      </c>
      <c r="F82" s="295"/>
      <c r="G82" s="143">
        <f t="shared" si="9"/>
        <v>0</v>
      </c>
      <c r="H82" s="142"/>
      <c r="I82" s="141"/>
      <c r="J82" s="140" t="s">
        <v>79</v>
      </c>
      <c r="L82" s="113" t="s">
        <v>153</v>
      </c>
      <c r="M82" s="129" t="s">
        <v>100</v>
      </c>
    </row>
    <row r="83" spans="1:13">
      <c r="A83" s="147">
        <v>58</v>
      </c>
      <c r="B83" s="146">
        <v>210140621</v>
      </c>
      <c r="C83" s="145" t="s">
        <v>364</v>
      </c>
      <c r="D83" s="145" t="s">
        <v>16</v>
      </c>
      <c r="E83" s="144">
        <v>12</v>
      </c>
      <c r="F83" s="295"/>
      <c r="G83" s="143">
        <f t="shared" si="9"/>
        <v>0</v>
      </c>
      <c r="H83" s="142"/>
      <c r="I83" s="141"/>
      <c r="J83" s="140" t="s">
        <v>79</v>
      </c>
      <c r="L83" s="113" t="s">
        <v>153</v>
      </c>
      <c r="M83" s="129" t="s">
        <v>100</v>
      </c>
    </row>
    <row r="84" spans="1:13">
      <c r="A84" s="147">
        <v>59</v>
      </c>
      <c r="B84" s="146">
        <v>210140652</v>
      </c>
      <c r="C84" s="145" t="s">
        <v>363</v>
      </c>
      <c r="D84" s="145" t="s">
        <v>16</v>
      </c>
      <c r="E84" s="144">
        <v>3</v>
      </c>
      <c r="F84" s="295"/>
      <c r="G84" s="143">
        <f t="shared" si="9"/>
        <v>0</v>
      </c>
      <c r="H84" s="142"/>
      <c r="I84" s="141"/>
      <c r="J84" s="140" t="s">
        <v>79</v>
      </c>
      <c r="L84" s="113" t="s">
        <v>153</v>
      </c>
      <c r="M84" s="129" t="s">
        <v>100</v>
      </c>
    </row>
    <row r="85" spans="1:13">
      <c r="A85" s="147">
        <v>60</v>
      </c>
      <c r="B85" s="146">
        <v>210110021</v>
      </c>
      <c r="C85" s="145" t="s">
        <v>362</v>
      </c>
      <c r="D85" s="145" t="s">
        <v>16</v>
      </c>
      <c r="E85" s="144">
        <v>11</v>
      </c>
      <c r="F85" s="295"/>
      <c r="G85" s="143">
        <f t="shared" si="9"/>
        <v>0</v>
      </c>
      <c r="H85" s="142"/>
      <c r="I85" s="141"/>
      <c r="J85" s="140" t="s">
        <v>79</v>
      </c>
      <c r="L85" s="113" t="s">
        <v>153</v>
      </c>
      <c r="M85" s="129" t="s">
        <v>100</v>
      </c>
    </row>
    <row r="86" spans="1:13">
      <c r="A86" s="147">
        <v>61</v>
      </c>
      <c r="B86" s="146">
        <v>457821</v>
      </c>
      <c r="C86" s="145" t="s">
        <v>361</v>
      </c>
      <c r="D86" s="145" t="s">
        <v>16</v>
      </c>
      <c r="E86" s="144">
        <v>1</v>
      </c>
      <c r="F86" s="295"/>
      <c r="G86" s="143">
        <f t="shared" si="9"/>
        <v>0</v>
      </c>
      <c r="H86" s="142"/>
      <c r="I86" s="141"/>
      <c r="J86" s="140" t="s">
        <v>79</v>
      </c>
      <c r="K86" s="113" t="s">
        <v>78</v>
      </c>
      <c r="L86" s="113" t="s">
        <v>153</v>
      </c>
      <c r="M86" s="129" t="s">
        <v>100</v>
      </c>
    </row>
    <row r="87" spans="1:13">
      <c r="A87" s="147">
        <v>62</v>
      </c>
      <c r="B87" s="146">
        <v>210010002</v>
      </c>
      <c r="C87" s="145" t="s">
        <v>203</v>
      </c>
      <c r="D87" s="145" t="s">
        <v>18</v>
      </c>
      <c r="E87" s="144">
        <v>230</v>
      </c>
      <c r="F87" s="295"/>
      <c r="G87" s="143">
        <f t="shared" si="9"/>
        <v>0</v>
      </c>
      <c r="H87" s="142"/>
      <c r="I87" s="141"/>
      <c r="J87" s="140" t="s">
        <v>79</v>
      </c>
      <c r="L87" s="113" t="s">
        <v>153</v>
      </c>
      <c r="M87" s="129" t="s">
        <v>100</v>
      </c>
    </row>
    <row r="88" spans="1:13">
      <c r="A88" s="147"/>
      <c r="B88" s="146"/>
      <c r="C88" s="148"/>
      <c r="D88" s="145"/>
      <c r="E88" s="144"/>
      <c r="F88" s="168"/>
      <c r="G88" s="143"/>
      <c r="H88" s="142"/>
      <c r="I88" s="141"/>
      <c r="J88" s="140"/>
      <c r="M88" s="129" t="s">
        <v>100</v>
      </c>
    </row>
    <row r="89" spans="1:13">
      <c r="A89" s="147"/>
      <c r="B89" s="146"/>
      <c r="C89" s="148" t="s">
        <v>360</v>
      </c>
      <c r="D89" s="145"/>
      <c r="E89" s="144"/>
      <c r="F89" s="144"/>
      <c r="G89" s="143"/>
      <c r="H89" s="142"/>
      <c r="I89" s="141"/>
      <c r="J89" s="140"/>
      <c r="L89" s="113" t="s">
        <v>124</v>
      </c>
      <c r="M89" s="129" t="s">
        <v>100</v>
      </c>
    </row>
    <row r="90" spans="1:13">
      <c r="A90" s="147">
        <v>63</v>
      </c>
      <c r="B90" s="146">
        <v>210010311</v>
      </c>
      <c r="C90" s="145" t="s">
        <v>359</v>
      </c>
      <c r="D90" s="145" t="s">
        <v>16</v>
      </c>
      <c r="E90" s="144">
        <v>6</v>
      </c>
      <c r="F90" s="295"/>
      <c r="G90" s="143">
        <f t="shared" ref="G90:G100" si="10">E90*F90</f>
        <v>0</v>
      </c>
      <c r="H90" s="142"/>
      <c r="I90" s="141"/>
      <c r="J90" s="140" t="s">
        <v>79</v>
      </c>
      <c r="L90" s="113" t="s">
        <v>124</v>
      </c>
      <c r="M90" s="129" t="s">
        <v>100</v>
      </c>
    </row>
    <row r="91" spans="1:13">
      <c r="A91" s="147">
        <v>64</v>
      </c>
      <c r="B91" s="146">
        <v>210140431</v>
      </c>
      <c r="C91" s="145" t="s">
        <v>358</v>
      </c>
      <c r="D91" s="145" t="s">
        <v>16</v>
      </c>
      <c r="E91" s="144">
        <v>6</v>
      </c>
      <c r="F91" s="295"/>
      <c r="G91" s="143">
        <f t="shared" si="10"/>
        <v>0</v>
      </c>
      <c r="H91" s="142"/>
      <c r="I91" s="141"/>
      <c r="J91" s="140" t="s">
        <v>79</v>
      </c>
      <c r="L91" s="113" t="s">
        <v>124</v>
      </c>
      <c r="M91" s="129" t="s">
        <v>100</v>
      </c>
    </row>
    <row r="92" spans="1:13">
      <c r="A92" s="147">
        <v>65</v>
      </c>
      <c r="B92" s="146">
        <v>210110041</v>
      </c>
      <c r="C92" s="145" t="s">
        <v>357</v>
      </c>
      <c r="D92" s="145" t="s">
        <v>16</v>
      </c>
      <c r="E92" s="144">
        <v>66</v>
      </c>
      <c r="F92" s="295"/>
      <c r="G92" s="143">
        <f t="shared" si="10"/>
        <v>0</v>
      </c>
      <c r="H92" s="142"/>
      <c r="I92" s="141"/>
      <c r="J92" s="140" t="s">
        <v>79</v>
      </c>
      <c r="L92" s="113" t="s">
        <v>124</v>
      </c>
      <c r="M92" s="129" t="s">
        <v>100</v>
      </c>
    </row>
    <row r="93" spans="1:13">
      <c r="A93" s="147">
        <v>66</v>
      </c>
      <c r="B93" s="146">
        <v>210140431</v>
      </c>
      <c r="C93" s="145" t="s">
        <v>356</v>
      </c>
      <c r="D93" s="145" t="s">
        <v>16</v>
      </c>
      <c r="E93" s="144">
        <v>66</v>
      </c>
      <c r="F93" s="295"/>
      <c r="G93" s="143">
        <f t="shared" si="10"/>
        <v>0</v>
      </c>
      <c r="H93" s="142"/>
      <c r="I93" s="141"/>
      <c r="J93" s="140" t="s">
        <v>79</v>
      </c>
      <c r="L93" s="113" t="s">
        <v>124</v>
      </c>
      <c r="M93" s="129" t="s">
        <v>100</v>
      </c>
    </row>
    <row r="94" spans="1:13">
      <c r="A94" s="147">
        <v>67</v>
      </c>
      <c r="B94" s="146">
        <v>210140652</v>
      </c>
      <c r="C94" s="145" t="s">
        <v>355</v>
      </c>
      <c r="D94" s="145" t="s">
        <v>16</v>
      </c>
      <c r="E94" s="144">
        <v>6</v>
      </c>
      <c r="F94" s="295"/>
      <c r="G94" s="143">
        <f t="shared" si="10"/>
        <v>0</v>
      </c>
      <c r="H94" s="142"/>
      <c r="I94" s="141"/>
      <c r="J94" s="140" t="s">
        <v>79</v>
      </c>
      <c r="L94" s="113" t="s">
        <v>124</v>
      </c>
      <c r="M94" s="129" t="s">
        <v>100</v>
      </c>
    </row>
    <row r="95" spans="1:13">
      <c r="A95" s="147">
        <v>68</v>
      </c>
      <c r="B95" s="146">
        <v>210810951</v>
      </c>
      <c r="C95" s="145" t="s">
        <v>354</v>
      </c>
      <c r="D95" s="145" t="s">
        <v>18</v>
      </c>
      <c r="E95" s="144">
        <v>1268</v>
      </c>
      <c r="F95" s="295"/>
      <c r="G95" s="143">
        <f t="shared" si="10"/>
        <v>0</v>
      </c>
      <c r="H95" s="142"/>
      <c r="I95" s="141"/>
      <c r="J95" s="140" t="s">
        <v>79</v>
      </c>
      <c r="L95" s="113" t="s">
        <v>124</v>
      </c>
      <c r="M95" s="129" t="s">
        <v>100</v>
      </c>
    </row>
    <row r="96" spans="1:13">
      <c r="A96" s="147">
        <v>69</v>
      </c>
      <c r="B96" s="146">
        <v>210810048</v>
      </c>
      <c r="C96" s="145" t="s">
        <v>353</v>
      </c>
      <c r="D96" s="145" t="s">
        <v>18</v>
      </c>
      <c r="E96" s="144">
        <v>668</v>
      </c>
      <c r="F96" s="295"/>
      <c r="G96" s="143">
        <f t="shared" si="10"/>
        <v>0</v>
      </c>
      <c r="H96" s="142"/>
      <c r="I96" s="141"/>
      <c r="J96" s="140" t="s">
        <v>79</v>
      </c>
      <c r="L96" s="113" t="s">
        <v>124</v>
      </c>
      <c r="M96" s="129" t="s">
        <v>100</v>
      </c>
    </row>
    <row r="97" spans="1:13">
      <c r="A97" s="147">
        <v>70</v>
      </c>
      <c r="B97" s="146">
        <v>210010301</v>
      </c>
      <c r="C97" s="145" t="s">
        <v>196</v>
      </c>
      <c r="D97" s="145" t="s">
        <v>16</v>
      </c>
      <c r="E97" s="144">
        <v>5</v>
      </c>
      <c r="F97" s="295"/>
      <c r="G97" s="143">
        <f t="shared" si="10"/>
        <v>0</v>
      </c>
      <c r="H97" s="142"/>
      <c r="I97" s="141"/>
      <c r="J97" s="140" t="s">
        <v>79</v>
      </c>
      <c r="L97" s="113" t="s">
        <v>124</v>
      </c>
      <c r="M97" s="129" t="s">
        <v>100</v>
      </c>
    </row>
    <row r="98" spans="1:13">
      <c r="A98" s="147">
        <v>71</v>
      </c>
      <c r="B98" s="146">
        <v>210021364</v>
      </c>
      <c r="C98" s="145" t="s">
        <v>352</v>
      </c>
      <c r="D98" s="145" t="s">
        <v>16</v>
      </c>
      <c r="E98" s="144">
        <v>1</v>
      </c>
      <c r="F98" s="295"/>
      <c r="G98" s="143">
        <f t="shared" si="10"/>
        <v>0</v>
      </c>
      <c r="H98" s="142"/>
      <c r="I98" s="141"/>
      <c r="J98" s="140" t="s">
        <v>79</v>
      </c>
      <c r="K98" s="113" t="s">
        <v>78</v>
      </c>
      <c r="L98" s="113" t="s">
        <v>124</v>
      </c>
      <c r="M98" s="129" t="s">
        <v>100</v>
      </c>
    </row>
    <row r="99" spans="1:13">
      <c r="A99" s="147">
        <v>72</v>
      </c>
      <c r="B99" s="146">
        <v>210021001</v>
      </c>
      <c r="C99" s="145" t="s">
        <v>351</v>
      </c>
      <c r="D99" s="145" t="s">
        <v>16</v>
      </c>
      <c r="E99" s="144">
        <v>1</v>
      </c>
      <c r="F99" s="295"/>
      <c r="G99" s="143">
        <f t="shared" si="10"/>
        <v>0</v>
      </c>
      <c r="H99" s="142"/>
      <c r="I99" s="141"/>
      <c r="J99" s="140" t="s">
        <v>79</v>
      </c>
      <c r="K99" s="113" t="s">
        <v>78</v>
      </c>
      <c r="L99" s="113" t="s">
        <v>124</v>
      </c>
      <c r="M99" s="129" t="s">
        <v>100</v>
      </c>
    </row>
    <row r="100" spans="1:13">
      <c r="A100" s="147">
        <v>73</v>
      </c>
      <c r="B100" s="146">
        <v>210010002</v>
      </c>
      <c r="C100" s="145" t="s">
        <v>203</v>
      </c>
      <c r="D100" s="145" t="s">
        <v>18</v>
      </c>
      <c r="E100" s="144">
        <v>315</v>
      </c>
      <c r="F100" s="295"/>
      <c r="G100" s="143">
        <f t="shared" si="10"/>
        <v>0</v>
      </c>
      <c r="H100" s="142"/>
      <c r="I100" s="141"/>
      <c r="J100" s="140" t="s">
        <v>79</v>
      </c>
      <c r="L100" s="113" t="s">
        <v>124</v>
      </c>
      <c r="M100" s="129" t="s">
        <v>100</v>
      </c>
    </row>
    <row r="101" spans="1:13">
      <c r="A101" s="147"/>
      <c r="B101" s="146"/>
      <c r="C101" s="148"/>
      <c r="D101" s="145"/>
      <c r="E101" s="144"/>
      <c r="F101" s="168"/>
      <c r="G101" s="143"/>
      <c r="H101" s="142"/>
      <c r="I101" s="141"/>
      <c r="J101" s="140"/>
      <c r="M101" s="129" t="s">
        <v>100</v>
      </c>
    </row>
    <row r="102" spans="1:13">
      <c r="A102" s="147"/>
      <c r="B102" s="146"/>
      <c r="C102" s="148" t="s">
        <v>350</v>
      </c>
      <c r="D102" s="145"/>
      <c r="E102" s="144"/>
      <c r="F102" s="144"/>
      <c r="G102" s="143"/>
      <c r="H102" s="142"/>
      <c r="I102" s="141"/>
      <c r="J102" s="140"/>
      <c r="L102" s="113" t="s">
        <v>74</v>
      </c>
      <c r="M102" s="129" t="s">
        <v>100</v>
      </c>
    </row>
    <row r="103" spans="1:13">
      <c r="A103" s="147">
        <v>74</v>
      </c>
      <c r="B103" s="146">
        <v>210950341</v>
      </c>
      <c r="C103" s="145" t="s">
        <v>349</v>
      </c>
      <c r="D103" s="145" t="s">
        <v>18</v>
      </c>
      <c r="E103" s="144">
        <v>786</v>
      </c>
      <c r="F103" s="295"/>
      <c r="G103" s="143">
        <f t="shared" ref="G103:G112" si="11">E103*F103</f>
        <v>0</v>
      </c>
      <c r="H103" s="142"/>
      <c r="I103" s="141"/>
      <c r="J103" s="140" t="s">
        <v>79</v>
      </c>
      <c r="L103" s="113" t="s">
        <v>74</v>
      </c>
      <c r="M103" s="129" t="s">
        <v>100</v>
      </c>
    </row>
    <row r="104" spans="1:13">
      <c r="A104" s="147">
        <v>75</v>
      </c>
      <c r="B104" s="146">
        <v>210950341</v>
      </c>
      <c r="C104" s="145" t="s">
        <v>348</v>
      </c>
      <c r="D104" s="145" t="s">
        <v>18</v>
      </c>
      <c r="E104" s="144">
        <v>180</v>
      </c>
      <c r="F104" s="295"/>
      <c r="G104" s="143">
        <f t="shared" si="11"/>
        <v>0</v>
      </c>
      <c r="H104" s="142"/>
      <c r="I104" s="141"/>
      <c r="J104" s="140" t="s">
        <v>79</v>
      </c>
      <c r="L104" s="113" t="s">
        <v>74</v>
      </c>
      <c r="M104" s="129" t="s">
        <v>100</v>
      </c>
    </row>
    <row r="105" spans="1:13">
      <c r="A105" s="147">
        <v>76</v>
      </c>
      <c r="B105" s="146">
        <v>210140481</v>
      </c>
      <c r="C105" s="145" t="s">
        <v>347</v>
      </c>
      <c r="D105" s="145" t="s">
        <v>16</v>
      </c>
      <c r="E105" s="144">
        <v>39</v>
      </c>
      <c r="F105" s="295"/>
      <c r="G105" s="143">
        <f t="shared" si="11"/>
        <v>0</v>
      </c>
      <c r="H105" s="142"/>
      <c r="I105" s="141"/>
      <c r="J105" s="140" t="s">
        <v>79</v>
      </c>
      <c r="L105" s="113" t="s">
        <v>74</v>
      </c>
      <c r="M105" s="129" t="s">
        <v>100</v>
      </c>
    </row>
    <row r="106" spans="1:13">
      <c r="A106" s="147">
        <v>77</v>
      </c>
      <c r="B106" s="146">
        <v>210140481</v>
      </c>
      <c r="C106" s="145" t="s">
        <v>346</v>
      </c>
      <c r="D106" s="145" t="s">
        <v>16</v>
      </c>
      <c r="E106" s="144">
        <v>61</v>
      </c>
      <c r="F106" s="295"/>
      <c r="G106" s="143">
        <f t="shared" si="11"/>
        <v>0</v>
      </c>
      <c r="H106" s="142"/>
      <c r="I106" s="141"/>
      <c r="J106" s="140" t="s">
        <v>79</v>
      </c>
      <c r="L106" s="113" t="s">
        <v>74</v>
      </c>
      <c r="M106" s="129" t="s">
        <v>100</v>
      </c>
    </row>
    <row r="107" spans="1:13">
      <c r="A107" s="147">
        <v>78</v>
      </c>
      <c r="B107" s="146">
        <v>210140498</v>
      </c>
      <c r="C107" s="145" t="s">
        <v>345</v>
      </c>
      <c r="D107" s="145" t="s">
        <v>16</v>
      </c>
      <c r="E107" s="144">
        <v>3</v>
      </c>
      <c r="F107" s="295"/>
      <c r="G107" s="143">
        <f t="shared" si="11"/>
        <v>0</v>
      </c>
      <c r="H107" s="142"/>
      <c r="I107" s="141"/>
      <c r="J107" s="140" t="s">
        <v>79</v>
      </c>
      <c r="L107" s="113" t="s">
        <v>74</v>
      </c>
      <c r="M107" s="129" t="s">
        <v>100</v>
      </c>
    </row>
    <row r="108" spans="1:13">
      <c r="A108" s="147">
        <v>79</v>
      </c>
      <c r="B108" s="146">
        <v>210140498</v>
      </c>
      <c r="C108" s="145" t="s">
        <v>344</v>
      </c>
      <c r="D108" s="145" t="s">
        <v>16</v>
      </c>
      <c r="E108" s="144">
        <v>3</v>
      </c>
      <c r="F108" s="295"/>
      <c r="G108" s="143">
        <f t="shared" si="11"/>
        <v>0</v>
      </c>
      <c r="H108" s="142"/>
      <c r="I108" s="141"/>
      <c r="J108" s="140" t="s">
        <v>79</v>
      </c>
      <c r="L108" s="113" t="s">
        <v>74</v>
      </c>
      <c r="M108" s="129" t="s">
        <v>100</v>
      </c>
    </row>
    <row r="109" spans="1:13">
      <c r="A109" s="147">
        <v>80</v>
      </c>
      <c r="B109" s="146">
        <v>210010002</v>
      </c>
      <c r="C109" s="145" t="s">
        <v>203</v>
      </c>
      <c r="D109" s="145" t="s">
        <v>18</v>
      </c>
      <c r="E109" s="144">
        <v>130</v>
      </c>
      <c r="F109" s="295"/>
      <c r="G109" s="143">
        <f t="shared" si="11"/>
        <v>0</v>
      </c>
      <c r="H109" s="142"/>
      <c r="I109" s="141"/>
      <c r="J109" s="140" t="s">
        <v>79</v>
      </c>
      <c r="L109" s="113" t="s">
        <v>74</v>
      </c>
      <c r="M109" s="129" t="s">
        <v>100</v>
      </c>
    </row>
    <row r="110" spans="1:13">
      <c r="A110" s="147">
        <v>81</v>
      </c>
      <c r="B110" s="146">
        <v>210010311</v>
      </c>
      <c r="C110" s="145" t="s">
        <v>197</v>
      </c>
      <c r="D110" s="145" t="s">
        <v>16</v>
      </c>
      <c r="E110" s="144">
        <v>39</v>
      </c>
      <c r="F110" s="295"/>
      <c r="G110" s="143">
        <f t="shared" si="11"/>
        <v>0</v>
      </c>
      <c r="H110" s="142"/>
      <c r="I110" s="141"/>
      <c r="J110" s="140" t="s">
        <v>79</v>
      </c>
      <c r="L110" s="113" t="s">
        <v>74</v>
      </c>
      <c r="M110" s="129" t="s">
        <v>100</v>
      </c>
    </row>
    <row r="111" spans="1:13">
      <c r="A111" s="147">
        <v>82</v>
      </c>
      <c r="B111" s="146">
        <v>210100001</v>
      </c>
      <c r="C111" s="145" t="s">
        <v>343</v>
      </c>
      <c r="D111" s="145" t="s">
        <v>16</v>
      </c>
      <c r="E111" s="144">
        <v>1</v>
      </c>
      <c r="F111" s="295"/>
      <c r="G111" s="143">
        <f t="shared" si="11"/>
        <v>0</v>
      </c>
      <c r="H111" s="142"/>
      <c r="I111" s="141"/>
      <c r="J111" s="140" t="s">
        <v>79</v>
      </c>
      <c r="K111" s="113" t="s">
        <v>78</v>
      </c>
      <c r="L111" s="113" t="s">
        <v>74</v>
      </c>
      <c r="M111" s="129" t="s">
        <v>100</v>
      </c>
    </row>
    <row r="112" spans="1:13">
      <c r="A112" s="147">
        <v>83</v>
      </c>
      <c r="B112" s="146">
        <v>210100002</v>
      </c>
      <c r="C112" s="145" t="s">
        <v>342</v>
      </c>
      <c r="D112" s="145" t="s">
        <v>16</v>
      </c>
      <c r="E112" s="144">
        <v>1</v>
      </c>
      <c r="F112" s="295"/>
      <c r="G112" s="143">
        <f t="shared" si="11"/>
        <v>0</v>
      </c>
      <c r="H112" s="142"/>
      <c r="I112" s="141"/>
      <c r="J112" s="140" t="s">
        <v>79</v>
      </c>
      <c r="K112" s="113" t="s">
        <v>78</v>
      </c>
      <c r="L112" s="113" t="s">
        <v>74</v>
      </c>
      <c r="M112" s="129" t="s">
        <v>100</v>
      </c>
    </row>
    <row r="113" spans="1:13" ht="15.75" thickBot="1">
      <c r="A113" s="139"/>
      <c r="B113" s="138"/>
      <c r="C113" s="137"/>
      <c r="D113" s="136"/>
      <c r="E113" s="135"/>
      <c r="F113" s="134"/>
      <c r="G113" s="133"/>
      <c r="H113" s="132"/>
      <c r="I113" s="131"/>
      <c r="J113" s="130"/>
      <c r="M113" s="129" t="s">
        <v>100</v>
      </c>
    </row>
    <row r="114" spans="1:13" s="120" customFormat="1" thickBot="1">
      <c r="A114" s="128"/>
      <c r="B114" s="127"/>
      <c r="C114" s="126" t="s">
        <v>73</v>
      </c>
      <c r="D114" s="126"/>
      <c r="E114" s="125"/>
      <c r="F114" s="125"/>
      <c r="G114" s="124">
        <f>SUM(G61:G113)</f>
        <v>0</v>
      </c>
      <c r="H114" s="123"/>
      <c r="I114" s="122"/>
      <c r="J114" s="121"/>
      <c r="M114" s="120" t="s">
        <v>100</v>
      </c>
    </row>
    <row r="115" spans="1:13">
      <c r="B115" s="119"/>
      <c r="E115" s="118"/>
      <c r="F115" s="118"/>
      <c r="G115" s="117"/>
      <c r="H115" s="116"/>
      <c r="I115" s="115"/>
    </row>
    <row r="116" spans="1:13">
      <c r="B116" s="119"/>
      <c r="E116" s="118"/>
      <c r="F116" s="118"/>
      <c r="G116" s="117"/>
      <c r="H116" s="116"/>
      <c r="I116" s="115"/>
    </row>
    <row r="117" spans="1:13">
      <c r="B117" s="119"/>
      <c r="E117" s="118"/>
      <c r="F117" s="118"/>
      <c r="G117" s="117"/>
      <c r="H117" s="116"/>
      <c r="I117" s="115"/>
    </row>
    <row r="118" spans="1:13">
      <c r="B118" s="119"/>
      <c r="E118" s="118"/>
      <c r="F118" s="118"/>
      <c r="G118" s="117"/>
      <c r="H118" s="116"/>
      <c r="I118" s="115"/>
    </row>
    <row r="119" spans="1:13">
      <c r="B119" s="119"/>
      <c r="E119" s="118"/>
      <c r="F119" s="118"/>
      <c r="G119" s="117"/>
      <c r="H119" s="116"/>
      <c r="I119" s="115"/>
    </row>
    <row r="120" spans="1:13">
      <c r="B120" s="119"/>
      <c r="E120" s="118"/>
      <c r="F120" s="118"/>
      <c r="G120" s="117"/>
      <c r="H120" s="116"/>
      <c r="I120" s="115"/>
    </row>
    <row r="121" spans="1:13">
      <c r="B121" s="119"/>
      <c r="E121" s="118"/>
      <c r="F121" s="118"/>
      <c r="G121" s="117"/>
      <c r="H121" s="116"/>
      <c r="I121" s="115"/>
    </row>
    <row r="122" spans="1:13">
      <c r="B122" s="119"/>
      <c r="E122" s="118"/>
      <c r="F122" s="118"/>
      <c r="G122" s="117"/>
      <c r="H122" s="116"/>
      <c r="I122" s="115"/>
    </row>
    <row r="123" spans="1:13">
      <c r="B123" s="119"/>
      <c r="E123" s="118"/>
      <c r="F123" s="118"/>
      <c r="G123" s="117"/>
      <c r="H123" s="116"/>
      <c r="I123" s="115"/>
    </row>
    <row r="124" spans="1:13">
      <c r="B124" s="119"/>
      <c r="E124" s="118"/>
      <c r="F124" s="118"/>
      <c r="G124" s="117"/>
      <c r="H124" s="116"/>
      <c r="I124" s="115"/>
    </row>
    <row r="125" spans="1:13">
      <c r="B125" s="119"/>
      <c r="E125" s="118"/>
      <c r="F125" s="118"/>
      <c r="G125" s="117"/>
      <c r="H125" s="116"/>
      <c r="I125" s="115"/>
    </row>
    <row r="126" spans="1:13">
      <c r="B126" s="119"/>
      <c r="E126" s="118"/>
      <c r="F126" s="118"/>
      <c r="G126" s="117"/>
      <c r="H126" s="116"/>
      <c r="I126" s="115"/>
    </row>
    <row r="127" spans="1:13">
      <c r="B127" s="119"/>
      <c r="E127" s="118"/>
      <c r="F127" s="118"/>
      <c r="G127" s="117"/>
      <c r="H127" s="116"/>
      <c r="I127" s="115"/>
    </row>
    <row r="128" spans="1:13">
      <c r="B128" s="119"/>
      <c r="E128" s="118"/>
      <c r="F128" s="118"/>
      <c r="G128" s="117"/>
      <c r="H128" s="116"/>
      <c r="I128" s="115"/>
    </row>
    <row r="129" spans="2:9">
      <c r="B129" s="119"/>
      <c r="E129" s="118"/>
      <c r="F129" s="118"/>
      <c r="G129" s="117"/>
      <c r="H129" s="116"/>
      <c r="I129" s="115"/>
    </row>
    <row r="130" spans="2:9">
      <c r="B130" s="119"/>
      <c r="E130" s="118"/>
      <c r="F130" s="118"/>
      <c r="G130" s="117"/>
      <c r="H130" s="116"/>
      <c r="I130" s="115"/>
    </row>
    <row r="131" spans="2:9">
      <c r="B131" s="119"/>
      <c r="E131" s="118"/>
      <c r="F131" s="118"/>
      <c r="G131" s="117"/>
      <c r="H131" s="116"/>
      <c r="I131" s="115"/>
    </row>
    <row r="132" spans="2:9">
      <c r="B132" s="119"/>
      <c r="E132" s="118"/>
      <c r="F132" s="118"/>
      <c r="G132" s="117"/>
      <c r="H132" s="116"/>
      <c r="I132" s="115"/>
    </row>
    <row r="133" spans="2:9">
      <c r="B133" s="119"/>
      <c r="E133" s="118"/>
      <c r="F133" s="118"/>
      <c r="G133" s="117"/>
      <c r="H133" s="116"/>
      <c r="I133" s="115"/>
    </row>
    <row r="134" spans="2:9">
      <c r="B134" s="119"/>
      <c r="E134" s="118"/>
      <c r="F134" s="118"/>
      <c r="G134" s="117"/>
      <c r="H134" s="116"/>
      <c r="I134" s="115"/>
    </row>
    <row r="135" spans="2:9">
      <c r="B135" s="119"/>
      <c r="E135" s="118"/>
      <c r="F135" s="118"/>
      <c r="G135" s="117"/>
      <c r="H135" s="116"/>
      <c r="I135" s="115"/>
    </row>
    <row r="136" spans="2:9">
      <c r="B136" s="119"/>
      <c r="E136" s="118"/>
      <c r="F136" s="118"/>
      <c r="G136" s="117"/>
      <c r="H136" s="116"/>
      <c r="I136" s="115"/>
    </row>
    <row r="137" spans="2:9">
      <c r="B137" s="119"/>
      <c r="E137" s="118"/>
      <c r="F137" s="118"/>
      <c r="G137" s="117"/>
      <c r="H137" s="116"/>
      <c r="I137" s="115"/>
    </row>
    <row r="138" spans="2:9">
      <c r="B138" s="119"/>
      <c r="E138" s="118"/>
      <c r="F138" s="118"/>
      <c r="G138" s="117"/>
      <c r="H138" s="116"/>
      <c r="I138" s="115"/>
    </row>
    <row r="139" spans="2:9">
      <c r="B139" s="119"/>
      <c r="E139" s="118"/>
      <c r="F139" s="118"/>
      <c r="G139" s="117"/>
      <c r="H139" s="116"/>
      <c r="I139" s="115"/>
    </row>
    <row r="140" spans="2:9">
      <c r="B140" s="119"/>
      <c r="E140" s="118"/>
      <c r="F140" s="118"/>
      <c r="G140" s="117"/>
      <c r="H140" s="116"/>
      <c r="I140" s="115"/>
    </row>
  </sheetData>
  <sheetProtection password="F533" sheet="1" objects="1" scenarios="1" selectLockedCells="1"/>
  <printOptions horizontalCentered="1"/>
  <pageMargins left="0.7" right="0.7" top="0.78740157499999996" bottom="0.78740157499999996" header="0.3" footer="0.3"/>
  <pageSetup paperSize="9" fitToHeight="0" orientation="portrait" r:id="rId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5"/>
  <sheetViews>
    <sheetView workbookViewId="0">
      <selection activeCell="F16" sqref="F16"/>
    </sheetView>
  </sheetViews>
  <sheetFormatPr defaultRowHeight="15"/>
  <cols>
    <col min="1" max="1" width="4.7109375" style="113" customWidth="1"/>
    <col min="2" max="2" width="10.7109375" style="113" customWidth="1"/>
    <col min="3" max="3" width="30.7109375" style="113" customWidth="1"/>
    <col min="4" max="4" width="11.7109375" style="118" customWidth="1"/>
    <col min="5" max="5" width="14.7109375" style="239" customWidth="1"/>
    <col min="6" max="6" width="16.7109375" style="238" customWidth="1"/>
    <col min="7" max="8" width="0" style="113" hidden="1" customWidth="1"/>
    <col min="9" max="16384" width="9.140625" style="113"/>
  </cols>
  <sheetData>
    <row r="2" spans="1:8">
      <c r="B2" s="120" t="s">
        <v>402</v>
      </c>
      <c r="C2" s="120"/>
    </row>
    <row r="3" spans="1:8" ht="15.75">
      <c r="A3" s="243"/>
      <c r="B3" s="237" t="s">
        <v>319</v>
      </c>
      <c r="C3" s="237"/>
      <c r="D3" s="242"/>
      <c r="E3" s="241"/>
      <c r="F3" s="240"/>
      <c r="G3" s="243"/>
    </row>
    <row r="4" spans="1:8" ht="15.75">
      <c r="A4" s="243"/>
      <c r="B4" s="237" t="s">
        <v>318</v>
      </c>
      <c r="C4" s="237"/>
      <c r="D4" s="242"/>
      <c r="E4" s="241"/>
      <c r="F4" s="240"/>
      <c r="G4" s="243"/>
    </row>
    <row r="5" spans="1:8" ht="15.75">
      <c r="A5" s="243"/>
      <c r="B5" s="237" t="s">
        <v>400</v>
      </c>
      <c r="C5" s="237"/>
      <c r="D5" s="242"/>
      <c r="E5" s="241"/>
      <c r="F5" s="240"/>
      <c r="G5" s="243"/>
    </row>
    <row r="6" spans="1:8" ht="16.5" thickBot="1">
      <c r="A6" s="243"/>
      <c r="B6" s="237"/>
      <c r="C6" s="237"/>
      <c r="D6" s="242"/>
      <c r="E6" s="241"/>
      <c r="F6" s="240"/>
      <c r="G6" s="243"/>
    </row>
    <row r="7" spans="1:8" s="191" customFormat="1" ht="33.950000000000003" customHeight="1" thickBot="1">
      <c r="A7" s="279" t="s">
        <v>340</v>
      </c>
      <c r="B7" s="278"/>
      <c r="C7" s="278"/>
      <c r="D7" s="277"/>
      <c r="E7" s="276"/>
      <c r="F7" s="275"/>
    </row>
    <row r="8" spans="1:8" ht="16.5" thickBot="1">
      <c r="A8" s="274" t="s">
        <v>178</v>
      </c>
      <c r="B8" s="273"/>
      <c r="C8" s="273"/>
      <c r="D8" s="272" t="s">
        <v>37</v>
      </c>
      <c r="E8" s="271" t="s">
        <v>339</v>
      </c>
      <c r="F8" s="270" t="s">
        <v>338</v>
      </c>
    </row>
    <row r="9" spans="1:8" ht="15.75">
      <c r="A9" s="263">
        <v>1</v>
      </c>
      <c r="B9" s="262" t="s">
        <v>334</v>
      </c>
      <c r="C9" s="262"/>
      <c r="D9" s="261"/>
      <c r="E9" s="260"/>
      <c r="F9" s="264">
        <f>'Soupis položek slaboproud'!G59</f>
        <v>0</v>
      </c>
      <c r="H9" s="113">
        <v>13</v>
      </c>
    </row>
    <row r="10" spans="1:8" ht="15.75">
      <c r="A10" s="263">
        <v>2</v>
      </c>
      <c r="B10" s="262" t="s">
        <v>311</v>
      </c>
      <c r="C10" s="262"/>
      <c r="D10" s="261">
        <v>5</v>
      </c>
      <c r="E10" s="260">
        <f>'Soupis položek slaboproud'!N59</f>
        <v>0</v>
      </c>
      <c r="F10" s="264">
        <f>D10*E10/100</f>
        <v>0</v>
      </c>
      <c r="H10" s="113">
        <v>14</v>
      </c>
    </row>
    <row r="11" spans="1:8" ht="15.75">
      <c r="A11" s="263">
        <v>3</v>
      </c>
      <c r="B11" s="262" t="s">
        <v>333</v>
      </c>
      <c r="C11" s="262"/>
      <c r="D11" s="261">
        <v>3</v>
      </c>
      <c r="E11" s="260">
        <f>SUM(F9:F9)</f>
        <v>0</v>
      </c>
      <c r="F11" s="264">
        <f>D11*E11/100</f>
        <v>0</v>
      </c>
      <c r="H11" s="113">
        <v>15</v>
      </c>
    </row>
    <row r="12" spans="1:8" ht="16.5" thickBot="1">
      <c r="A12" s="263">
        <v>4</v>
      </c>
      <c r="B12" s="262" t="s">
        <v>331</v>
      </c>
      <c r="C12" s="262"/>
      <c r="D12" s="261"/>
      <c r="E12" s="260"/>
      <c r="F12" s="264">
        <f>'Soupis položek slaboproud'!G114</f>
        <v>0</v>
      </c>
      <c r="G12" s="238">
        <f>SUM(F9:F11)</f>
        <v>0</v>
      </c>
      <c r="H12" s="113">
        <v>18</v>
      </c>
    </row>
    <row r="13" spans="1:8" ht="16.5" thickBot="1">
      <c r="A13" s="269">
        <v>5</v>
      </c>
      <c r="B13" s="268" t="s">
        <v>327</v>
      </c>
      <c r="C13" s="268"/>
      <c r="D13" s="267"/>
      <c r="E13" s="266"/>
      <c r="F13" s="265">
        <f>SUM(F9:F12)</f>
        <v>0</v>
      </c>
      <c r="H13" s="113">
        <v>26</v>
      </c>
    </row>
    <row r="14" spans="1:8" ht="15.75">
      <c r="A14" s="259">
        <v>6</v>
      </c>
      <c r="B14" s="258" t="s">
        <v>325</v>
      </c>
      <c r="C14" s="258"/>
      <c r="D14" s="257"/>
      <c r="E14" s="256"/>
      <c r="F14" s="255">
        <f>SUM(F13:F13)</f>
        <v>0</v>
      </c>
      <c r="G14" s="238">
        <f>SUM(F14:F14)</f>
        <v>0</v>
      </c>
      <c r="H14" s="113">
        <v>28</v>
      </c>
    </row>
    <row r="15" spans="1:8" ht="15.75">
      <c r="A15" s="254"/>
      <c r="B15" s="253"/>
      <c r="C15" s="253"/>
      <c r="D15" s="252"/>
      <c r="E15" s="251"/>
      <c r="F15" s="250"/>
    </row>
    <row r="16" spans="1:8" ht="16.5" thickBot="1">
      <c r="A16" s="263">
        <v>7</v>
      </c>
      <c r="B16" s="262" t="s">
        <v>401</v>
      </c>
      <c r="C16" s="262"/>
      <c r="D16" s="261"/>
      <c r="E16" s="260"/>
      <c r="F16" s="298"/>
      <c r="H16" s="113">
        <v>37</v>
      </c>
    </row>
    <row r="17" spans="1:8" ht="15.75">
      <c r="A17" s="259">
        <v>8</v>
      </c>
      <c r="B17" s="258" t="s">
        <v>323</v>
      </c>
      <c r="C17" s="258"/>
      <c r="D17" s="257"/>
      <c r="E17" s="256"/>
      <c r="F17" s="255">
        <f>SUM(F16:F16)</f>
        <v>0</v>
      </c>
      <c r="G17" s="238">
        <f>SUM(F17:F17)</f>
        <v>0</v>
      </c>
      <c r="H17" s="113">
        <v>41</v>
      </c>
    </row>
    <row r="18" spans="1:8" ht="16.5" thickBot="1">
      <c r="A18" s="254"/>
      <c r="B18" s="253"/>
      <c r="C18" s="253"/>
      <c r="D18" s="252"/>
      <c r="E18" s="251"/>
      <c r="F18" s="250"/>
    </row>
    <row r="19" spans="1:8" ht="17.25" thickTop="1" thickBot="1">
      <c r="A19" s="249">
        <v>9</v>
      </c>
      <c r="B19" s="248" t="s">
        <v>322</v>
      </c>
      <c r="C19" s="248"/>
      <c r="D19" s="247"/>
      <c r="E19" s="246"/>
      <c r="F19" s="245">
        <f>SUM(G13:G18)</f>
        <v>0</v>
      </c>
      <c r="H19" s="113">
        <v>44</v>
      </c>
    </row>
    <row r="20" spans="1:8" ht="15.75">
      <c r="A20" s="243"/>
      <c r="B20" s="243"/>
      <c r="C20" s="243"/>
      <c r="D20" s="242"/>
      <c r="E20" s="241"/>
      <c r="F20" s="240"/>
    </row>
    <row r="21" spans="1:8" ht="15.75">
      <c r="A21" s="243"/>
      <c r="B21" s="243"/>
      <c r="C21" s="243"/>
      <c r="D21" s="242"/>
      <c r="E21" s="241"/>
      <c r="F21" s="240"/>
    </row>
    <row r="22" spans="1:8" ht="15.75">
      <c r="A22" s="243"/>
      <c r="B22" s="243"/>
      <c r="C22" s="243"/>
      <c r="D22" s="242"/>
      <c r="E22" s="241"/>
      <c r="F22" s="240"/>
    </row>
    <row r="23" spans="1:8" ht="15.75">
      <c r="A23" s="243"/>
      <c r="B23" s="243"/>
      <c r="C23" s="243"/>
      <c r="D23" s="242"/>
      <c r="E23" s="241"/>
      <c r="F23" s="240"/>
    </row>
    <row r="24" spans="1:8" ht="15.75">
      <c r="A24" s="243"/>
      <c r="B24" s="243"/>
      <c r="C24" s="243"/>
      <c r="D24" s="242"/>
      <c r="E24" s="241"/>
      <c r="F24" s="240"/>
    </row>
    <row r="25" spans="1:8" ht="15.75">
      <c r="A25" s="243"/>
      <c r="B25" s="243"/>
      <c r="C25" s="243"/>
      <c r="D25" s="242"/>
      <c r="E25" s="241"/>
      <c r="F25" s="240"/>
    </row>
  </sheetData>
  <sheetProtection password="F533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9</vt:i4>
      </vt:variant>
    </vt:vector>
  </HeadingPairs>
  <TitlesOfParts>
    <vt:vector size="16" baseType="lpstr">
      <vt:lpstr>Cena celkem</vt:lpstr>
      <vt:lpstr>Úvod</vt:lpstr>
      <vt:lpstr>Soupis položek regulace</vt:lpstr>
      <vt:lpstr>Soupis položek silnoproud</vt:lpstr>
      <vt:lpstr>Rekapitulace silnoproud</vt:lpstr>
      <vt:lpstr>Soupis položek slaboproud</vt:lpstr>
      <vt:lpstr>Rekapitulace slaboproud</vt:lpstr>
      <vt:lpstr>'Soupis položek silnoproud'!Názvy_tisku</vt:lpstr>
      <vt:lpstr>'Soupis položek slaboproud'!Názvy_tisku</vt:lpstr>
      <vt:lpstr>'Soupis položek regulace'!Oblast_tisku</vt:lpstr>
      <vt:lpstr>'Soupis položek regulace'!Rozpočet1</vt:lpstr>
      <vt:lpstr>'Soupis položek regulace'!Rozpočet1_34</vt:lpstr>
      <vt:lpstr>'Soupis položek regulace'!Rozpočet1_35</vt:lpstr>
      <vt:lpstr>'Soupis položek regulace'!Rozpočet1_42</vt:lpstr>
      <vt:lpstr>'Soupis položek regulace'!Rozpočet1_44</vt:lpstr>
      <vt:lpstr>'Soupis položek regulace'!Rozpočet1_78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Hladík</dc:creator>
  <cp:lastModifiedBy>Jirka</cp:lastModifiedBy>
  <dcterms:created xsi:type="dcterms:W3CDTF">2021-09-28T15:46:28Z</dcterms:created>
  <dcterms:modified xsi:type="dcterms:W3CDTF">2022-01-13T15:10:26Z</dcterms:modified>
</cp:coreProperties>
</file>